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showInkAnnotation="0" autoCompressPictures="0"/>
  <bookViews>
    <workbookView xWindow="555" yWindow="555" windowWidth="25035" windowHeight="15720" tabRatio="500"/>
  </bookViews>
  <sheets>
    <sheet name="Sheet1" sheetId="1" r:id="rId1"/>
  </sheets>
  <calcPr calcId="125725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8" i="1"/>
  <c r="E8"/>
  <c r="F8"/>
  <c r="C9"/>
  <c r="E9"/>
  <c r="F9"/>
  <c r="C10"/>
  <c r="E10"/>
  <c r="F10"/>
  <c r="C11"/>
  <c r="E11"/>
  <c r="F11"/>
  <c r="C12"/>
  <c r="E12"/>
  <c r="F12"/>
  <c r="C13"/>
  <c r="E13"/>
  <c r="F13"/>
  <c r="F7"/>
  <c r="C15"/>
  <c r="F15"/>
  <c r="C16"/>
  <c r="F16"/>
  <c r="C17"/>
  <c r="F17"/>
  <c r="C18"/>
  <c r="F18"/>
  <c r="C19"/>
  <c r="F19"/>
  <c r="C20"/>
  <c r="F20"/>
  <c r="F14"/>
  <c r="C22"/>
  <c r="F22"/>
  <c r="C23"/>
  <c r="F23"/>
  <c r="C24"/>
  <c r="F24"/>
  <c r="F25"/>
  <c r="F26"/>
  <c r="F27"/>
  <c r="F28"/>
  <c r="C29"/>
  <c r="F29"/>
  <c r="F30"/>
  <c r="F31"/>
  <c r="F21"/>
  <c r="C33"/>
  <c r="F33"/>
  <c r="F32"/>
  <c r="F34"/>
  <c r="H33"/>
  <c r="H32"/>
  <c r="G32"/>
  <c r="H31"/>
  <c r="H30"/>
  <c r="H29"/>
  <c r="H28"/>
  <c r="H27"/>
  <c r="H26"/>
  <c r="H25"/>
  <c r="H24"/>
  <c r="H23"/>
  <c r="H22"/>
  <c r="H21"/>
  <c r="G21"/>
  <c r="G20"/>
  <c r="G19"/>
  <c r="G18"/>
  <c r="G17"/>
  <c r="G16"/>
  <c r="G15"/>
  <c r="H14"/>
  <c r="G14"/>
  <c r="G13"/>
  <c r="G12"/>
  <c r="G11"/>
  <c r="G10"/>
  <c r="G9"/>
  <c r="G8"/>
  <c r="H7"/>
  <c r="G7"/>
</calcChain>
</file>

<file path=xl/sharedStrings.xml><?xml version="1.0" encoding="utf-8"?>
<sst xmlns="http://schemas.openxmlformats.org/spreadsheetml/2006/main" count="67" uniqueCount="48">
  <si>
    <t>Nr ctr</t>
  </si>
  <si>
    <t>Denumirea cheltuielilor</t>
  </si>
  <si>
    <t>Nr pers/buc</t>
  </si>
  <si>
    <t>Nr de zile</t>
  </si>
  <si>
    <t>Tarif/zi/pers</t>
  </si>
  <si>
    <t>Total</t>
  </si>
  <si>
    <t xml:space="preserve">Suma alocata Buget de Stat </t>
  </si>
  <si>
    <t>Suma alocata VP MTS</t>
  </si>
  <si>
    <t>I</t>
  </si>
  <si>
    <t xml:space="preserve">Cazare </t>
  </si>
  <si>
    <t xml:space="preserve">Cazare echipe </t>
  </si>
  <si>
    <t>Cazare oficiali</t>
  </si>
  <si>
    <t xml:space="preserve">Cazare invitati VVIP si VIP </t>
  </si>
  <si>
    <t>Cazare Staff Fiba Europe</t>
  </si>
  <si>
    <t>Cazare Staff FRB</t>
  </si>
  <si>
    <t xml:space="preserve">Cazare voluntari experti </t>
  </si>
  <si>
    <t>II</t>
  </si>
  <si>
    <t>Masa</t>
  </si>
  <si>
    <t xml:space="preserve">Masa echipe </t>
  </si>
  <si>
    <t>Masa oficiali</t>
  </si>
  <si>
    <t xml:space="preserve">Masa invitati VVIP si VIP </t>
  </si>
  <si>
    <t>Masa Staff Fiba Europe</t>
  </si>
  <si>
    <t>Masa Staff FRB</t>
  </si>
  <si>
    <t xml:space="preserve">Masa voluntari experti </t>
  </si>
  <si>
    <t>III</t>
  </si>
  <si>
    <t>Materiale si Echipament sportiv</t>
  </si>
  <si>
    <t>Tricouri campionat Eurobasket</t>
  </si>
  <si>
    <t>-</t>
  </si>
  <si>
    <t>Materiale de prezentare echipe (steaguri -20 buc, fanioane - 50 buc) personalizate/meci</t>
  </si>
  <si>
    <t>Buletin informativ</t>
  </si>
  <si>
    <t>Inchiriere Sistem tehnic acreditari + materiale</t>
  </si>
  <si>
    <t xml:space="preserve">Inchiriere LCD </t>
  </si>
  <si>
    <t>Inchiriere Echipament it - infrastructura+ echipamente ( 135.000 x 1 locatie )</t>
  </si>
  <si>
    <t xml:space="preserve">Inchiriere laptopuri </t>
  </si>
  <si>
    <t>Inchiriere imprimante - 15 / locatie</t>
  </si>
  <si>
    <t>Materiale birotica</t>
  </si>
  <si>
    <t>Servicii grafica TV (serviciu unic indiferent de locatie)</t>
  </si>
  <si>
    <t>IV</t>
  </si>
  <si>
    <t>Control Doping</t>
  </si>
  <si>
    <t>Probe control doping in perioada competitiei (5 echipe x 3 jucatori)</t>
  </si>
  <si>
    <t>TOTAL GENERAL</t>
  </si>
  <si>
    <t>Presedinte,</t>
  </si>
  <si>
    <t>Director Economic,</t>
  </si>
  <si>
    <t>Horia PAUN</t>
  </si>
  <si>
    <t>Elena TINT</t>
  </si>
  <si>
    <t>Campionat European EuroBasket Feminin 2015, perioada 09-16.06.2015</t>
  </si>
  <si>
    <t>Anexa 3 la HCL ___________</t>
  </si>
  <si>
    <t>DEVIZ DE CHELTUIELI ESTIMATIVE  - TIMISOARA , contributia FR Baschet</t>
  </si>
</sst>
</file>

<file path=xl/styles.xml><?xml version="1.0" encoding="utf-8"?>
<styleSheet xmlns="http://schemas.openxmlformats.org/spreadsheetml/2006/main">
  <fonts count="4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Alignment="1">
      <alignment horizontal="right" vertical="top"/>
    </xf>
    <xf numFmtId="0" fontId="2" fillId="0" borderId="1" xfId="0" applyFont="1" applyBorder="1" applyAlignment="1">
      <alignment horizontal="right" vertical="top" wrapText="1"/>
    </xf>
    <xf numFmtId="0" fontId="2" fillId="0" borderId="1" xfId="0" applyFont="1" applyBorder="1" applyAlignment="1">
      <alignment horizontal="center" vertical="top" wrapText="1"/>
    </xf>
    <xf numFmtId="3" fontId="2" fillId="0" borderId="1" xfId="0" applyNumberFormat="1" applyFont="1" applyBorder="1" applyAlignment="1">
      <alignment horizontal="center" vertical="top" wrapText="1"/>
    </xf>
    <xf numFmtId="3" fontId="2" fillId="0" borderId="1" xfId="0" applyNumberFormat="1" applyFont="1" applyBorder="1" applyAlignment="1">
      <alignment horizontal="right" vertical="top" wrapText="1"/>
    </xf>
    <xf numFmtId="0" fontId="0" fillId="0" borderId="0" xfId="0" applyAlignment="1">
      <alignment horizontal="center" vertical="top" wrapText="1"/>
    </xf>
    <xf numFmtId="0" fontId="2" fillId="2" borderId="1" xfId="0" applyFont="1" applyFill="1" applyBorder="1" applyAlignment="1">
      <alignment horizontal="right" vertical="top"/>
    </xf>
    <xf numFmtId="0" fontId="2" fillId="2" borderId="2" xfId="0" applyFont="1" applyFill="1" applyBorder="1" applyAlignment="1"/>
    <xf numFmtId="0" fontId="2" fillId="2" borderId="1" xfId="0" applyFont="1" applyFill="1" applyBorder="1" applyAlignment="1"/>
    <xf numFmtId="0" fontId="2" fillId="2" borderId="1" xfId="0" applyFont="1" applyFill="1" applyBorder="1" applyAlignment="1">
      <alignment horizontal="right"/>
    </xf>
    <xf numFmtId="3" fontId="2" fillId="2" borderId="1" xfId="0" applyNumberFormat="1" applyFont="1" applyFill="1" applyBorder="1" applyAlignment="1"/>
    <xf numFmtId="0" fontId="2" fillId="0" borderId="0" xfId="0" applyFont="1"/>
    <xf numFmtId="0" fontId="0" fillId="0" borderId="1" xfId="0" applyBorder="1" applyAlignment="1">
      <alignment horizontal="right" vertical="top"/>
    </xf>
    <xf numFmtId="0" fontId="0" fillId="0" borderId="2" xfId="0" applyBorder="1" applyAlignment="1">
      <alignment vertical="top" wrapText="1"/>
    </xf>
    <xf numFmtId="3" fontId="0" fillId="0" borderId="1" xfId="0" applyNumberFormat="1" applyBorder="1"/>
    <xf numFmtId="3" fontId="0" fillId="0" borderId="1" xfId="0" applyNumberFormat="1" applyBorder="1" applyAlignment="1">
      <alignment horizontal="right"/>
    </xf>
    <xf numFmtId="0" fontId="0" fillId="0" borderId="3" xfId="0" applyBorder="1" applyAlignment="1">
      <alignment horizontal="right" vertical="top"/>
    </xf>
    <xf numFmtId="0" fontId="0" fillId="0" borderId="0" xfId="0" applyAlignment="1">
      <alignment vertical="top" wrapText="1"/>
    </xf>
    <xf numFmtId="3" fontId="0" fillId="0" borderId="3" xfId="0" applyNumberFormat="1" applyBorder="1"/>
    <xf numFmtId="3" fontId="0" fillId="0" borderId="3" xfId="0" applyNumberFormat="1" applyBorder="1" applyAlignment="1">
      <alignment horizontal="right"/>
    </xf>
    <xf numFmtId="0" fontId="2" fillId="2" borderId="1" xfId="0" applyFont="1" applyFill="1" applyBorder="1" applyAlignment="1">
      <alignment vertical="top" wrapText="1"/>
    </xf>
    <xf numFmtId="3" fontId="2" fillId="2" borderId="1" xfId="0" applyNumberFormat="1" applyFont="1" applyFill="1" applyBorder="1"/>
    <xf numFmtId="3" fontId="2" fillId="2" borderId="1" xfId="0" applyNumberFormat="1" applyFont="1" applyFill="1" applyBorder="1" applyAlignment="1">
      <alignment horizontal="right"/>
    </xf>
    <xf numFmtId="0" fontId="0" fillId="0" borderId="2" xfId="0" applyBorder="1"/>
    <xf numFmtId="3" fontId="0" fillId="0" borderId="1" xfId="0" applyNumberFormat="1" applyBorder="1" applyAlignment="1">
      <alignment vertical="top" wrapText="1"/>
    </xf>
    <xf numFmtId="3" fontId="0" fillId="0" borderId="1" xfId="0" applyNumberFormat="1" applyBorder="1" applyAlignment="1">
      <alignment horizontal="right" vertical="top" wrapText="1"/>
    </xf>
    <xf numFmtId="3" fontId="0" fillId="0" borderId="3" xfId="0" applyNumberFormat="1" applyBorder="1" applyAlignment="1">
      <alignment vertical="top"/>
    </xf>
    <xf numFmtId="3" fontId="0" fillId="0" borderId="1" xfId="0" applyNumberFormat="1" applyBorder="1" applyAlignment="1">
      <alignment vertical="top"/>
    </xf>
    <xf numFmtId="3" fontId="0" fillId="0" borderId="1" xfId="0" applyNumberFormat="1" applyFill="1" applyBorder="1"/>
    <xf numFmtId="3" fontId="0" fillId="0" borderId="1" xfId="0" applyNumberFormat="1" applyFill="1" applyBorder="1" applyAlignment="1">
      <alignment horizontal="right"/>
    </xf>
    <xf numFmtId="0" fontId="0" fillId="0" borderId="2" xfId="0" applyFill="1" applyBorder="1"/>
    <xf numFmtId="0" fontId="0" fillId="0" borderId="2" xfId="0" applyFont="1" applyBorder="1" applyAlignment="1">
      <alignment vertical="top" wrapText="1"/>
    </xf>
    <xf numFmtId="3" fontId="3" fillId="0" borderId="1" xfId="0" applyNumberFormat="1" applyFont="1" applyFill="1" applyBorder="1" applyAlignment="1">
      <alignment horizontal="right" vertical="top"/>
    </xf>
    <xf numFmtId="3" fontId="0" fillId="0" borderId="1" xfId="0" applyNumberFormat="1" applyFill="1" applyBorder="1" applyAlignment="1">
      <alignment horizontal="right" vertical="top"/>
    </xf>
    <xf numFmtId="3" fontId="0" fillId="0" borderId="1" xfId="0" applyNumberFormat="1" applyFill="1" applyBorder="1" applyAlignment="1">
      <alignment vertical="top"/>
    </xf>
    <xf numFmtId="0" fontId="0" fillId="0" borderId="4" xfId="0" applyBorder="1" applyAlignment="1">
      <alignment horizontal="right" vertical="top"/>
    </xf>
    <xf numFmtId="3" fontId="0" fillId="0" borderId="4" xfId="0" applyNumberFormat="1" applyBorder="1"/>
    <xf numFmtId="3" fontId="0" fillId="0" borderId="4" xfId="0" applyNumberFormat="1" applyBorder="1" applyAlignment="1">
      <alignment horizontal="right"/>
    </xf>
    <xf numFmtId="0" fontId="2" fillId="0" borderId="2" xfId="0" applyFont="1" applyBorder="1"/>
    <xf numFmtId="3" fontId="2" fillId="0" borderId="1" xfId="0" applyNumberFormat="1" applyFont="1" applyBorder="1"/>
    <xf numFmtId="3" fontId="2" fillId="0" borderId="0" xfId="0" applyNumberFormat="1" applyFont="1"/>
    <xf numFmtId="3" fontId="2" fillId="0" borderId="0" xfId="0" applyNumberFormat="1" applyFont="1" applyAlignment="1">
      <alignment horizontal="right"/>
    </xf>
    <xf numFmtId="3" fontId="0" fillId="0" borderId="0" xfId="0" applyNumberFormat="1"/>
    <xf numFmtId="3" fontId="0" fillId="0" borderId="0" xfId="0" applyNumberFormat="1" applyAlignment="1">
      <alignment horizontal="right"/>
    </xf>
    <xf numFmtId="0" fontId="1" fillId="0" borderId="0" xfId="0" applyFont="1" applyFill="1" applyAlignment="1">
      <alignment horizontal="center" vertical="top" wrapText="1"/>
    </xf>
    <xf numFmtId="0" fontId="1" fillId="0" borderId="0" xfId="0" applyFont="1" applyFill="1" applyAlignment="1">
      <alignment horizontal="center" vertical="top"/>
    </xf>
    <xf numFmtId="0" fontId="1" fillId="0" borderId="0" xfId="0" applyFont="1" applyAlignment="1">
      <alignment horizontal="center"/>
    </xf>
    <xf numFmtId="0" fontId="1" fillId="0" borderId="0" xfId="0" applyFont="1" applyFill="1" applyAlignment="1">
      <alignment horizontal="center" vertical="top" wrapText="1"/>
    </xf>
    <xf numFmtId="0" fontId="1" fillId="0" borderId="0" xfId="0" applyFont="1" applyFill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38"/>
  <sheetViews>
    <sheetView tabSelected="1" workbookViewId="0">
      <selection activeCell="K14" sqref="K14"/>
    </sheetView>
  </sheetViews>
  <sheetFormatPr defaultColWidth="8.875" defaultRowHeight="15.75"/>
  <cols>
    <col min="1" max="1" width="4.5" style="1" customWidth="1"/>
    <col min="2" max="2" width="53.625" customWidth="1"/>
    <col min="3" max="3" width="9" style="43" customWidth="1"/>
    <col min="4" max="4" width="8.875" style="44"/>
    <col min="5" max="5" width="7.5" style="44" customWidth="1"/>
    <col min="6" max="8" width="8.875" style="43"/>
  </cols>
  <sheetData>
    <row r="1" spans="1:8">
      <c r="B1" s="47" t="s">
        <v>47</v>
      </c>
      <c r="C1" s="47"/>
      <c r="D1" s="47"/>
      <c r="E1" s="47"/>
      <c r="F1" s="47"/>
      <c r="G1" s="47"/>
      <c r="H1" s="47"/>
    </row>
    <row r="2" spans="1:8">
      <c r="B2" s="48" t="s">
        <v>45</v>
      </c>
      <c r="C2" s="49"/>
      <c r="D2" s="49"/>
      <c r="E2" s="49"/>
      <c r="F2" s="49"/>
      <c r="G2" s="49"/>
      <c r="H2" s="49"/>
    </row>
    <row r="3" spans="1:8">
      <c r="B3" s="45"/>
      <c r="C3" s="46"/>
      <c r="D3" s="46"/>
      <c r="E3" s="46"/>
      <c r="F3" s="46"/>
      <c r="G3" s="46"/>
      <c r="H3" s="46"/>
    </row>
    <row r="4" spans="1:8">
      <c r="B4" s="45"/>
      <c r="C4" s="46"/>
      <c r="D4" s="46"/>
      <c r="E4" s="46"/>
      <c r="F4" s="46"/>
      <c r="G4" s="46"/>
      <c r="H4" s="46"/>
    </row>
    <row r="5" spans="1:8">
      <c r="C5" s="43" t="s">
        <v>46</v>
      </c>
    </row>
    <row r="6" spans="1:8" s="6" customFormat="1" ht="60">
      <c r="A6" s="2" t="s">
        <v>0</v>
      </c>
      <c r="B6" s="3" t="s">
        <v>1</v>
      </c>
      <c r="C6" s="4" t="s">
        <v>2</v>
      </c>
      <c r="D6" s="5" t="s">
        <v>3</v>
      </c>
      <c r="E6" s="5" t="s">
        <v>4</v>
      </c>
      <c r="F6" s="4" t="s">
        <v>5</v>
      </c>
      <c r="G6" s="4" t="s">
        <v>6</v>
      </c>
      <c r="H6" s="4" t="s">
        <v>7</v>
      </c>
    </row>
    <row r="7" spans="1:8" s="12" customFormat="1" ht="15">
      <c r="A7" s="7" t="s">
        <v>8</v>
      </c>
      <c r="B7" s="8" t="s">
        <v>9</v>
      </c>
      <c r="C7" s="9"/>
      <c r="D7" s="9"/>
      <c r="E7" s="10"/>
      <c r="F7" s="11">
        <f>SUM(F8:F13)</f>
        <v>264071</v>
      </c>
      <c r="G7" s="11">
        <f t="shared" ref="G7:H7" si="0">SUM(G8:G13)</f>
        <v>264071</v>
      </c>
      <c r="H7" s="11">
        <f t="shared" si="0"/>
        <v>0</v>
      </c>
    </row>
    <row r="8" spans="1:8">
      <c r="A8" s="13">
        <v>1</v>
      </c>
      <c r="B8" s="14" t="s">
        <v>10</v>
      </c>
      <c r="C8" s="15">
        <f>200/2</f>
        <v>100</v>
      </c>
      <c r="D8" s="16">
        <v>7</v>
      </c>
      <c r="E8" s="16">
        <f>270-70</f>
        <v>200</v>
      </c>
      <c r="F8" s="15">
        <f>C8*D8*E8</f>
        <v>140000</v>
      </c>
      <c r="G8" s="15">
        <f>F8</f>
        <v>140000</v>
      </c>
      <c r="H8" s="15">
        <v>0</v>
      </c>
    </row>
    <row r="9" spans="1:8">
      <c r="A9" s="13">
        <v>2</v>
      </c>
      <c r="B9" s="14" t="s">
        <v>11</v>
      </c>
      <c r="C9" s="15">
        <f>18/2</f>
        <v>9</v>
      </c>
      <c r="D9" s="16">
        <v>7</v>
      </c>
      <c r="E9" s="16">
        <f>337-70</f>
        <v>267</v>
      </c>
      <c r="F9" s="15">
        <f t="shared" ref="F9:F13" si="1">C9*D9*E9</f>
        <v>16821</v>
      </c>
      <c r="G9" s="15">
        <f t="shared" ref="G9:G13" si="2">F9</f>
        <v>16821</v>
      </c>
      <c r="H9" s="15">
        <v>0</v>
      </c>
    </row>
    <row r="10" spans="1:8">
      <c r="A10" s="13">
        <v>3</v>
      </c>
      <c r="B10" s="14" t="s">
        <v>12</v>
      </c>
      <c r="C10" s="15">
        <f>20/2</f>
        <v>10</v>
      </c>
      <c r="D10" s="16">
        <v>5</v>
      </c>
      <c r="E10" s="16">
        <f>400-70</f>
        <v>330</v>
      </c>
      <c r="F10" s="15">
        <f t="shared" si="1"/>
        <v>16500</v>
      </c>
      <c r="G10" s="15">
        <f t="shared" si="2"/>
        <v>16500</v>
      </c>
      <c r="H10" s="15">
        <v>0</v>
      </c>
    </row>
    <row r="11" spans="1:8">
      <c r="A11" s="13">
        <v>4</v>
      </c>
      <c r="B11" s="14" t="s">
        <v>13</v>
      </c>
      <c r="C11" s="15">
        <f>30/2</f>
        <v>15</v>
      </c>
      <c r="D11" s="16">
        <v>10</v>
      </c>
      <c r="E11" s="16">
        <f>345-70</f>
        <v>275</v>
      </c>
      <c r="F11" s="15">
        <f t="shared" si="1"/>
        <v>41250</v>
      </c>
      <c r="G11" s="15">
        <f t="shared" si="2"/>
        <v>41250</v>
      </c>
      <c r="H11" s="15">
        <v>0</v>
      </c>
    </row>
    <row r="12" spans="1:8">
      <c r="A12" s="13">
        <v>5</v>
      </c>
      <c r="B12" s="14" t="s">
        <v>14</v>
      </c>
      <c r="C12" s="15">
        <f>30/2</f>
        <v>15</v>
      </c>
      <c r="D12" s="16">
        <v>10</v>
      </c>
      <c r="E12" s="16">
        <f>270-70</f>
        <v>200</v>
      </c>
      <c r="F12" s="15">
        <f t="shared" si="1"/>
        <v>30000</v>
      </c>
      <c r="G12" s="15">
        <f t="shared" si="2"/>
        <v>30000</v>
      </c>
      <c r="H12" s="15">
        <v>0</v>
      </c>
    </row>
    <row r="13" spans="1:8">
      <c r="A13" s="17">
        <v>6</v>
      </c>
      <c r="B13" s="18" t="s">
        <v>15</v>
      </c>
      <c r="C13" s="19">
        <f>30/2</f>
        <v>15</v>
      </c>
      <c r="D13" s="20">
        <v>10</v>
      </c>
      <c r="E13" s="20">
        <f>200-70</f>
        <v>130</v>
      </c>
      <c r="F13" s="19">
        <f t="shared" si="1"/>
        <v>19500</v>
      </c>
      <c r="G13" s="19">
        <f t="shared" si="2"/>
        <v>19500</v>
      </c>
      <c r="H13" s="19">
        <v>0</v>
      </c>
    </row>
    <row r="14" spans="1:8" s="12" customFormat="1" ht="15">
      <c r="A14" s="7" t="s">
        <v>16</v>
      </c>
      <c r="B14" s="21" t="s">
        <v>17</v>
      </c>
      <c r="C14" s="22"/>
      <c r="D14" s="23"/>
      <c r="E14" s="23"/>
      <c r="F14" s="22">
        <f>SUM(F15:F20)</f>
        <v>88410</v>
      </c>
      <c r="G14" s="22">
        <f t="shared" ref="G14:H14" si="3">SUM(G15:G20)</f>
        <v>88410</v>
      </c>
      <c r="H14" s="22">
        <f t="shared" si="3"/>
        <v>0</v>
      </c>
    </row>
    <row r="15" spans="1:8">
      <c r="A15" s="13">
        <v>1</v>
      </c>
      <c r="B15" s="14" t="s">
        <v>18</v>
      </c>
      <c r="C15" s="15">
        <f>200/2</f>
        <v>100</v>
      </c>
      <c r="D15" s="16">
        <v>7</v>
      </c>
      <c r="E15" s="16">
        <v>70</v>
      </c>
      <c r="F15" s="15">
        <f>C15*D15*E15</f>
        <v>49000</v>
      </c>
      <c r="G15" s="15">
        <f>F15</f>
        <v>49000</v>
      </c>
      <c r="H15" s="15">
        <v>0</v>
      </c>
    </row>
    <row r="16" spans="1:8">
      <c r="A16" s="13">
        <v>2</v>
      </c>
      <c r="B16" s="14" t="s">
        <v>19</v>
      </c>
      <c r="C16" s="15">
        <f>18/2</f>
        <v>9</v>
      </c>
      <c r="D16" s="16">
        <v>7</v>
      </c>
      <c r="E16" s="16">
        <v>70</v>
      </c>
      <c r="F16" s="15">
        <f t="shared" ref="F16:F20" si="4">C16*D16*E16</f>
        <v>4410</v>
      </c>
      <c r="G16" s="15">
        <f t="shared" ref="G16:G20" si="5">F16</f>
        <v>4410</v>
      </c>
      <c r="H16" s="15">
        <v>0</v>
      </c>
    </row>
    <row r="17" spans="1:8">
      <c r="A17" s="13">
        <v>3</v>
      </c>
      <c r="B17" s="14" t="s">
        <v>20</v>
      </c>
      <c r="C17" s="15">
        <f>20/2</f>
        <v>10</v>
      </c>
      <c r="D17" s="16">
        <v>5</v>
      </c>
      <c r="E17" s="16">
        <v>70</v>
      </c>
      <c r="F17" s="15">
        <f t="shared" si="4"/>
        <v>3500</v>
      </c>
      <c r="G17" s="15">
        <f t="shared" si="5"/>
        <v>3500</v>
      </c>
      <c r="H17" s="15">
        <v>0</v>
      </c>
    </row>
    <row r="18" spans="1:8">
      <c r="A18" s="13">
        <v>4</v>
      </c>
      <c r="B18" s="14" t="s">
        <v>21</v>
      </c>
      <c r="C18" s="15">
        <f>30/2</f>
        <v>15</v>
      </c>
      <c r="D18" s="16">
        <v>10</v>
      </c>
      <c r="E18" s="16">
        <v>70</v>
      </c>
      <c r="F18" s="15">
        <f t="shared" si="4"/>
        <v>10500</v>
      </c>
      <c r="G18" s="15">
        <f t="shared" si="5"/>
        <v>10500</v>
      </c>
      <c r="H18" s="15">
        <v>0</v>
      </c>
    </row>
    <row r="19" spans="1:8">
      <c r="A19" s="13">
        <v>5</v>
      </c>
      <c r="B19" s="14" t="s">
        <v>22</v>
      </c>
      <c r="C19" s="15">
        <f>30/2</f>
        <v>15</v>
      </c>
      <c r="D19" s="16">
        <v>10</v>
      </c>
      <c r="E19" s="16">
        <v>70</v>
      </c>
      <c r="F19" s="15">
        <f t="shared" si="4"/>
        <v>10500</v>
      </c>
      <c r="G19" s="15">
        <f t="shared" si="5"/>
        <v>10500</v>
      </c>
      <c r="H19" s="15">
        <v>0</v>
      </c>
    </row>
    <row r="20" spans="1:8">
      <c r="A20" s="13">
        <v>6</v>
      </c>
      <c r="B20" s="18" t="s">
        <v>23</v>
      </c>
      <c r="C20" s="19">
        <f>30/2</f>
        <v>15</v>
      </c>
      <c r="D20" s="20">
        <v>10</v>
      </c>
      <c r="E20" s="16">
        <v>70</v>
      </c>
      <c r="F20" s="15">
        <f t="shared" si="4"/>
        <v>10500</v>
      </c>
      <c r="G20" s="15">
        <f t="shared" si="5"/>
        <v>10500</v>
      </c>
      <c r="H20" s="15">
        <v>0</v>
      </c>
    </row>
    <row r="21" spans="1:8" s="12" customFormat="1" ht="15">
      <c r="A21" s="7" t="s">
        <v>24</v>
      </c>
      <c r="B21" s="8" t="s">
        <v>25</v>
      </c>
      <c r="C21" s="9"/>
      <c r="D21" s="9"/>
      <c r="E21" s="10"/>
      <c r="F21" s="11">
        <f>SUM(F22:F31)</f>
        <v>279092.5</v>
      </c>
      <c r="G21" s="11">
        <f t="shared" ref="G21:H21" si="6">SUM(G22:G31)</f>
        <v>0</v>
      </c>
      <c r="H21" s="11">
        <f t="shared" si="6"/>
        <v>279092.5</v>
      </c>
    </row>
    <row r="22" spans="1:8">
      <c r="A22" s="13">
        <v>1</v>
      </c>
      <c r="B22" s="24" t="s">
        <v>26</v>
      </c>
      <c r="C22" s="15">
        <f>330/2</f>
        <v>165</v>
      </c>
      <c r="D22" s="16" t="s">
        <v>27</v>
      </c>
      <c r="E22" s="16">
        <v>56</v>
      </c>
      <c r="F22" s="15">
        <f>C22*E22</f>
        <v>9240</v>
      </c>
      <c r="G22" s="15">
        <v>0</v>
      </c>
      <c r="H22" s="15">
        <f>F22</f>
        <v>9240</v>
      </c>
    </row>
    <row r="23" spans="1:8" ht="31.5">
      <c r="A23" s="13">
        <v>2</v>
      </c>
      <c r="B23" s="14" t="s">
        <v>28</v>
      </c>
      <c r="C23" s="25">
        <f>140/2</f>
        <v>70</v>
      </c>
      <c r="D23" s="26" t="s">
        <v>27</v>
      </c>
      <c r="E23" s="26">
        <v>60</v>
      </c>
      <c r="F23" s="25">
        <f>C23*E23</f>
        <v>4200</v>
      </c>
      <c r="G23" s="27">
        <v>0</v>
      </c>
      <c r="H23" s="28">
        <f t="shared" ref="H23:H31" si="7">F23</f>
        <v>4200</v>
      </c>
    </row>
    <row r="24" spans="1:8">
      <c r="A24" s="13">
        <v>3</v>
      </c>
      <c r="B24" s="24" t="s">
        <v>29</v>
      </c>
      <c r="C24" s="29">
        <f>500/2</f>
        <v>250</v>
      </c>
      <c r="D24" s="30" t="s">
        <v>27</v>
      </c>
      <c r="E24" s="30">
        <v>16</v>
      </c>
      <c r="F24" s="29">
        <f>C24*E24</f>
        <v>4000</v>
      </c>
      <c r="G24" s="19">
        <v>0</v>
      </c>
      <c r="H24" s="15">
        <f t="shared" si="7"/>
        <v>4000</v>
      </c>
    </row>
    <row r="25" spans="1:8">
      <c r="A25" s="13">
        <v>4</v>
      </c>
      <c r="B25" s="24" t="s">
        <v>30</v>
      </c>
      <c r="C25" s="16" t="s">
        <v>27</v>
      </c>
      <c r="D25" s="16" t="s">
        <v>27</v>
      </c>
      <c r="E25" s="16" t="s">
        <v>27</v>
      </c>
      <c r="F25" s="15">
        <f>50000/2</f>
        <v>25000</v>
      </c>
      <c r="G25" s="19">
        <v>0</v>
      </c>
      <c r="H25" s="15">
        <f t="shared" si="7"/>
        <v>25000</v>
      </c>
    </row>
    <row r="26" spans="1:8">
      <c r="A26" s="13">
        <v>5</v>
      </c>
      <c r="B26" s="14" t="s">
        <v>31</v>
      </c>
      <c r="C26" s="15">
        <v>1</v>
      </c>
      <c r="D26" s="16">
        <v>7</v>
      </c>
      <c r="E26" s="16">
        <v>6750</v>
      </c>
      <c r="F26" s="15">
        <f>C26*D26*E26</f>
        <v>47250</v>
      </c>
      <c r="G26" s="19">
        <v>0</v>
      </c>
      <c r="H26" s="15">
        <f t="shared" si="7"/>
        <v>47250</v>
      </c>
    </row>
    <row r="27" spans="1:8">
      <c r="A27" s="13">
        <v>6</v>
      </c>
      <c r="B27" s="31" t="s">
        <v>32</v>
      </c>
      <c r="C27" s="15">
        <v>1</v>
      </c>
      <c r="D27" s="16" t="s">
        <v>27</v>
      </c>
      <c r="E27" s="16">
        <v>135000</v>
      </c>
      <c r="F27" s="15">
        <f>C27*E27</f>
        <v>135000</v>
      </c>
      <c r="G27" s="19">
        <v>0</v>
      </c>
      <c r="H27" s="15">
        <f t="shared" si="7"/>
        <v>135000</v>
      </c>
    </row>
    <row r="28" spans="1:8">
      <c r="A28" s="13">
        <v>7</v>
      </c>
      <c r="B28" s="14" t="s">
        <v>33</v>
      </c>
      <c r="C28" s="16" t="s">
        <v>27</v>
      </c>
      <c r="D28" s="16" t="s">
        <v>27</v>
      </c>
      <c r="E28" s="16" t="s">
        <v>27</v>
      </c>
      <c r="F28" s="15">
        <f>22500/2</f>
        <v>11250</v>
      </c>
      <c r="G28" s="19">
        <v>0</v>
      </c>
      <c r="H28" s="15">
        <f t="shared" si="7"/>
        <v>11250</v>
      </c>
    </row>
    <row r="29" spans="1:8">
      <c r="A29" s="13">
        <v>8</v>
      </c>
      <c r="B29" s="14" t="s">
        <v>34</v>
      </c>
      <c r="C29" s="16">
        <f>30/2</f>
        <v>15</v>
      </c>
      <c r="D29" s="16">
        <v>7</v>
      </c>
      <c r="E29" s="16">
        <v>150</v>
      </c>
      <c r="F29" s="15">
        <f>C29*D29*E29</f>
        <v>15750</v>
      </c>
      <c r="G29" s="19">
        <v>0</v>
      </c>
      <c r="H29" s="15">
        <f t="shared" si="7"/>
        <v>15750</v>
      </c>
    </row>
    <row r="30" spans="1:8">
      <c r="A30" s="13">
        <v>9</v>
      </c>
      <c r="B30" s="24" t="s">
        <v>35</v>
      </c>
      <c r="C30" s="16" t="s">
        <v>27</v>
      </c>
      <c r="D30" s="16" t="s">
        <v>27</v>
      </c>
      <c r="E30" s="16" t="s">
        <v>27</v>
      </c>
      <c r="F30" s="15">
        <f>4000/2</f>
        <v>2000</v>
      </c>
      <c r="G30" s="19">
        <v>0</v>
      </c>
      <c r="H30" s="15">
        <f t="shared" si="7"/>
        <v>2000</v>
      </c>
    </row>
    <row r="31" spans="1:8">
      <c r="A31" s="13">
        <v>10</v>
      </c>
      <c r="B31" s="32" t="s">
        <v>36</v>
      </c>
      <c r="C31" s="33" t="s">
        <v>27</v>
      </c>
      <c r="D31" s="33" t="s">
        <v>27</v>
      </c>
      <c r="E31" s="34" t="s">
        <v>27</v>
      </c>
      <c r="F31" s="35">
        <f>11290*4.5/2</f>
        <v>25402.5</v>
      </c>
      <c r="G31" s="19">
        <v>0</v>
      </c>
      <c r="H31" s="15">
        <f t="shared" si="7"/>
        <v>25402.5</v>
      </c>
    </row>
    <row r="32" spans="1:8" s="12" customFormat="1" ht="15">
      <c r="A32" s="7" t="s">
        <v>37</v>
      </c>
      <c r="B32" s="21" t="s">
        <v>38</v>
      </c>
      <c r="C32" s="22"/>
      <c r="D32" s="23"/>
      <c r="E32" s="23"/>
      <c r="F32" s="22">
        <f>F33</f>
        <v>15975</v>
      </c>
      <c r="G32" s="22">
        <f t="shared" ref="G32:H32" si="8">G33</f>
        <v>0</v>
      </c>
      <c r="H32" s="22">
        <f t="shared" si="8"/>
        <v>15975</v>
      </c>
    </row>
    <row r="33" spans="1:8">
      <c r="A33" s="36">
        <v>1</v>
      </c>
      <c r="B33" s="18" t="s">
        <v>39</v>
      </c>
      <c r="C33" s="37">
        <f>10*3/2</f>
        <v>15</v>
      </c>
      <c r="D33" s="38" t="s">
        <v>27</v>
      </c>
      <c r="E33" s="38">
        <v>1065</v>
      </c>
      <c r="F33" s="37">
        <f>C33*E33</f>
        <v>15975</v>
      </c>
      <c r="G33" s="37">
        <v>0</v>
      </c>
      <c r="H33" s="37">
        <f>F33</f>
        <v>15975</v>
      </c>
    </row>
    <row r="34" spans="1:8">
      <c r="A34" s="13"/>
      <c r="B34" s="39" t="s">
        <v>40</v>
      </c>
      <c r="C34" s="16" t="s">
        <v>27</v>
      </c>
      <c r="D34" s="16" t="s">
        <v>27</v>
      </c>
      <c r="E34" s="16" t="s">
        <v>27</v>
      </c>
      <c r="F34" s="40">
        <f>F7+F14+F21+F32</f>
        <v>647548.5</v>
      </c>
      <c r="G34" s="40"/>
      <c r="H34" s="40"/>
    </row>
    <row r="36" spans="1:8">
      <c r="A36"/>
      <c r="B36" s="12" t="s">
        <v>41</v>
      </c>
      <c r="C36" s="41" t="s">
        <v>42</v>
      </c>
      <c r="D36" s="42"/>
      <c r="E36"/>
      <c r="F36"/>
      <c r="G36"/>
      <c r="H36"/>
    </row>
    <row r="37" spans="1:8">
      <c r="A37"/>
      <c r="B37" s="12" t="s">
        <v>43</v>
      </c>
      <c r="C37" s="41" t="s">
        <v>44</v>
      </c>
      <c r="D37" s="42"/>
      <c r="E37"/>
      <c r="F37"/>
      <c r="G37"/>
      <c r="H37"/>
    </row>
    <row r="38" spans="1:8">
      <c r="A38"/>
      <c r="B38" s="12"/>
      <c r="C38" s="41"/>
      <c r="D38" s="42"/>
      <c r="E38"/>
      <c r="F38"/>
      <c r="G38"/>
      <c r="H38"/>
    </row>
  </sheetData>
  <mergeCells count="2">
    <mergeCell ref="B1:H1"/>
    <mergeCell ref="B2:H2"/>
  </mergeCells>
  <pageMargins left="0.75" right="0.75" top="1" bottom="1" header="0.5" footer="0.5"/>
  <pageSetup orientation="landscape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BOBOC &amp; ASOCIATII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Doru Toma</dc:creator>
  <cp:lastModifiedBy>mcosta</cp:lastModifiedBy>
  <cp:lastPrinted>2015-06-02T09:40:30Z</cp:lastPrinted>
  <dcterms:created xsi:type="dcterms:W3CDTF">2015-05-29T08:30:40Z</dcterms:created>
  <dcterms:modified xsi:type="dcterms:W3CDTF">2015-06-02T09:41:35Z</dcterms:modified>
</cp:coreProperties>
</file>