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9040" windowHeight="15720" firstSheet="1" activeTab="3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  <sheet name="Table 7" sheetId="7" r:id="rId7"/>
    <sheet name="Table 8" sheetId="8" r:id="rId8"/>
    <sheet name="Table 9" sheetId="9" r:id="rId9"/>
    <sheet name="Table 10" sheetId="10" r:id="rId10"/>
    <sheet name="Table 11" sheetId="11" r:id="rId11"/>
    <sheet name="Table 12" sheetId="12" r:id="rId12"/>
    <sheet name="Table 13" sheetId="13" r:id="rId13"/>
    <sheet name="Table 14" sheetId="14" r:id="rId14"/>
    <sheet name="Table 15" sheetId="15" r:id="rId15"/>
    <sheet name="Table 16" sheetId="16" r:id="rId16"/>
    <sheet name="Table 17" sheetId="17" r:id="rId17"/>
    <sheet name="Table 18" sheetId="18" r:id="rId18"/>
    <sheet name="Table 19" sheetId="19" r:id="rId19"/>
    <sheet name="Table 20" sheetId="20" r:id="rId20"/>
    <sheet name="Table 21" sheetId="21" r:id="rId21"/>
    <sheet name="Table 22" sheetId="22" r:id="rId22"/>
    <sheet name="Table 23" sheetId="23" r:id="rId23"/>
  </sheets>
  <definedNames>
    <definedName name="_xlnm.Print_Area" localSheetId="3">'Table 4'!$A$1:$G$77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4"/>
  <c r="D34"/>
  <c r="F14" l="1"/>
  <c r="G72"/>
  <c r="G73" s="1"/>
  <c r="F73" s="1"/>
  <c r="F38"/>
  <c r="F12"/>
  <c r="F13"/>
  <c r="F15"/>
  <c r="F17"/>
  <c r="F18"/>
  <c r="F20"/>
  <c r="F21"/>
  <c r="F22"/>
  <c r="F23"/>
  <c r="F24"/>
  <c r="F25"/>
  <c r="F26"/>
  <c r="F28"/>
  <c r="F29"/>
  <c r="F30"/>
  <c r="F31"/>
  <c r="F32"/>
  <c r="F33"/>
  <c r="F36"/>
  <c r="F37"/>
  <c r="F39"/>
  <c r="F40"/>
  <c r="F41"/>
  <c r="F42"/>
  <c r="F43"/>
  <c r="F44"/>
  <c r="F45"/>
  <c r="F46"/>
  <c r="F47"/>
  <c r="F48"/>
  <c r="F49"/>
  <c r="F50"/>
  <c r="F51"/>
  <c r="F52"/>
  <c r="F53"/>
  <c r="F54"/>
  <c r="F56"/>
  <c r="F57"/>
  <c r="F58"/>
  <c r="F59"/>
  <c r="F60"/>
  <c r="F61"/>
  <c r="F62"/>
  <c r="F63"/>
  <c r="F64"/>
  <c r="F65"/>
  <c r="F66"/>
  <c r="F67"/>
  <c r="F69"/>
  <c r="F70"/>
  <c r="F71"/>
  <c r="F11"/>
  <c r="E44"/>
  <c r="E41"/>
  <c r="E38"/>
  <c r="E36"/>
  <c r="C17"/>
  <c r="C11"/>
  <c r="C76" l="1"/>
  <c r="D70"/>
  <c r="E70" s="1"/>
  <c r="D69"/>
  <c r="E69" s="1"/>
  <c r="D66"/>
  <c r="E66" s="1"/>
  <c r="D40"/>
  <c r="E40" s="1"/>
  <c r="E42"/>
  <c r="D43"/>
  <c r="E43" s="1"/>
  <c r="D45"/>
  <c r="E45" s="1"/>
  <c r="D46"/>
  <c r="E46" s="1"/>
  <c r="D47"/>
  <c r="E47" s="1"/>
  <c r="D48"/>
  <c r="E48" s="1"/>
  <c r="D49"/>
  <c r="E49" s="1"/>
  <c r="D50"/>
  <c r="E50" s="1"/>
  <c r="D51"/>
  <c r="E51" s="1"/>
  <c r="D52"/>
  <c r="E52" s="1"/>
  <c r="D53"/>
  <c r="E53" s="1"/>
  <c r="E21"/>
  <c r="D22"/>
  <c r="E22" s="1"/>
  <c r="D23"/>
  <c r="E23" s="1"/>
  <c r="D25"/>
  <c r="E25" s="1"/>
  <c r="D26"/>
  <c r="E26" s="1"/>
  <c r="D27"/>
  <c r="E27" s="1"/>
  <c r="F27" s="1"/>
  <c r="D28"/>
  <c r="E28" s="1"/>
  <c r="D29"/>
  <c r="E29" s="1"/>
  <c r="D30"/>
  <c r="E30" s="1"/>
  <c r="D31"/>
  <c r="E31" s="1"/>
  <c r="D20"/>
  <c r="E20" s="1"/>
  <c r="D17"/>
  <c r="E17" s="1"/>
  <c r="E13"/>
  <c r="D14"/>
  <c r="E14" s="1"/>
  <c r="D11"/>
  <c r="C71"/>
  <c r="D71" s="1"/>
  <c r="E71" s="1"/>
  <c r="C56"/>
  <c r="C67" s="1"/>
  <c r="C15"/>
  <c r="C18"/>
  <c r="D59" l="1"/>
  <c r="E59" s="1"/>
  <c r="E39"/>
  <c r="C54"/>
  <c r="E11"/>
  <c r="E15" s="1"/>
  <c r="D15"/>
  <c r="C34"/>
  <c r="D24"/>
  <c r="E24" s="1"/>
  <c r="F34" s="1"/>
  <c r="D18"/>
  <c r="C73"/>
  <c r="E73" s="1"/>
  <c r="D72" l="1"/>
  <c r="E18"/>
  <c r="E72" l="1"/>
  <c r="F72" s="1"/>
  <c r="C77" s="1"/>
  <c r="C75" s="1"/>
</calcChain>
</file>

<file path=xl/sharedStrings.xml><?xml version="1.0" encoding="utf-8"?>
<sst xmlns="http://schemas.openxmlformats.org/spreadsheetml/2006/main" count="358" uniqueCount="183">
  <si>
    <r>
      <rPr>
        <b/>
        <sz val="7"/>
        <rFont val="Times New Roman"/>
        <family val="1"/>
      </rPr>
      <t>Anexa nr. 2.1</t>
    </r>
  </si>
  <si>
    <r>
      <rPr>
        <b/>
        <sz val="7"/>
        <rFont val="Times New Roman"/>
        <family val="1"/>
      </rPr>
      <t>DEVIZ  GENERAL a</t>
    </r>
    <r>
      <rPr>
        <sz val="7"/>
        <rFont val="Microsoft Sans Serif"/>
        <family val="2"/>
      </rPr>
      <t xml:space="preserve">  </t>
    </r>
    <r>
      <rPr>
        <b/>
        <sz val="7"/>
        <rFont val="Times New Roman"/>
        <family val="1"/>
      </rPr>
      <t>l obiectivului de investiţie : "……."</t>
    </r>
  </si>
  <si>
    <r>
      <rPr>
        <b/>
        <sz val="8.5"/>
        <rFont val="Times New Roman"/>
        <family val="1"/>
      </rPr>
      <t xml:space="preserve">Se completeaza </t>
    </r>
    <r>
      <rPr>
        <b/>
        <sz val="8.5"/>
        <color rgb="FFFF0000"/>
        <rFont val="Times New Roman"/>
        <family val="1"/>
      </rPr>
      <t xml:space="preserve">doar </t>
    </r>
    <r>
      <rPr>
        <b/>
        <sz val="8.5"/>
        <rFont val="Times New Roman"/>
        <family val="1"/>
      </rPr>
      <t xml:space="preserve">campurile </t>
    </r>
    <r>
      <rPr>
        <b/>
        <sz val="8.5"/>
        <color rgb="FFCCCCFF"/>
        <rFont val="Times New Roman"/>
        <family val="1"/>
      </rPr>
      <t>albastre</t>
    </r>
  </si>
  <si>
    <r>
      <rPr>
        <b/>
        <sz val="7"/>
        <rFont val="Times New Roman"/>
        <family val="1"/>
      </rPr>
      <t>Nr. crt.</t>
    </r>
  </si>
  <si>
    <r>
      <rPr>
        <b/>
        <sz val="7"/>
        <rFont val="Times New Roman"/>
        <family val="1"/>
      </rPr>
      <t>Denumirea capitolelor şi a subcapitolelor de cheltuieli</t>
    </r>
  </si>
  <si>
    <r>
      <rPr>
        <b/>
        <sz val="7"/>
        <rFont val="Times New Roman"/>
        <family val="1"/>
      </rPr>
      <t>Valoare ( inclusiv T.V.A. )</t>
    </r>
  </si>
  <si>
    <r>
      <rPr>
        <b/>
        <sz val="7"/>
        <rFont val="Times New Roman"/>
        <family val="1"/>
      </rPr>
      <t xml:space="preserve">Valoare
</t>
    </r>
    <r>
      <rPr>
        <b/>
        <sz val="7"/>
        <rFont val="Times New Roman"/>
        <family val="1"/>
      </rPr>
      <t>(fără T.V.A. )</t>
    </r>
  </si>
  <si>
    <r>
      <rPr>
        <b/>
        <sz val="7"/>
        <rFont val="Times New Roman"/>
        <family val="1"/>
      </rPr>
      <t>TVA</t>
    </r>
  </si>
  <si>
    <r>
      <rPr>
        <b/>
        <sz val="7"/>
        <rFont val="Times New Roman"/>
        <family val="1"/>
      </rPr>
      <t>Valoare cu TVA</t>
    </r>
  </si>
  <si>
    <r>
      <rPr>
        <b/>
        <sz val="7"/>
        <rFont val="Times New Roman"/>
        <family val="1"/>
      </rPr>
      <t>LEI</t>
    </r>
  </si>
  <si>
    <r>
      <rPr>
        <b/>
        <sz val="7.5"/>
        <rFont val="Times New Roman"/>
        <family val="1"/>
      </rPr>
      <t xml:space="preserve">Capitolul 1
</t>
    </r>
    <r>
      <rPr>
        <b/>
        <sz val="7.5"/>
        <rFont val="Times New Roman"/>
        <family val="1"/>
      </rPr>
      <t>Cheltuieli pentru obţinerea şi amenajarea terenului</t>
    </r>
  </si>
  <si>
    <r>
      <rPr>
        <b/>
        <sz val="7"/>
        <rFont val="Times New Roman"/>
        <family val="1"/>
      </rPr>
      <t>1.1</t>
    </r>
  </si>
  <si>
    <r>
      <rPr>
        <b/>
        <sz val="7"/>
        <rFont val="Times New Roman"/>
        <family val="1"/>
      </rPr>
      <t>Obţinerea terenului</t>
    </r>
  </si>
  <si>
    <r>
      <rPr>
        <b/>
        <sz val="7"/>
        <rFont val="Times New Roman"/>
        <family val="1"/>
      </rPr>
      <t>Defalcarea pe</t>
    </r>
  </si>
  <si>
    <r>
      <rPr>
        <b/>
        <sz val="7"/>
        <rFont val="Times New Roman"/>
        <family val="1"/>
      </rPr>
      <t>C+M</t>
    </r>
  </si>
  <si>
    <r>
      <rPr>
        <b/>
        <sz val="7"/>
        <rFont val="Times New Roman"/>
        <family val="1"/>
      </rPr>
      <t>surse de finanțare   standard de cost</t>
    </r>
  </si>
  <si>
    <r>
      <rPr>
        <sz val="7"/>
        <rFont val="Times New Roman"/>
        <family val="1"/>
      </rPr>
      <t>buget local</t>
    </r>
  </si>
  <si>
    <r>
      <rPr>
        <sz val="7"/>
        <rFont val="Times New Roman"/>
        <family val="1"/>
      </rPr>
      <t>nu</t>
    </r>
  </si>
  <si>
    <r>
      <rPr>
        <sz val="7"/>
        <rFont val="Times New Roman"/>
        <family val="1"/>
      </rPr>
      <t>buget de stat</t>
    </r>
  </si>
  <si>
    <r>
      <rPr>
        <sz val="7"/>
        <rFont val="Times New Roman"/>
        <family val="1"/>
      </rPr>
      <t>da</t>
    </r>
  </si>
  <si>
    <r>
      <rPr>
        <sz val="7"/>
        <rFont val="Times New Roman"/>
        <family val="1"/>
      </rPr>
      <t>buget de stat                    da                      da</t>
    </r>
  </si>
  <si>
    <r>
      <rPr>
        <sz val="7"/>
        <rFont val="Times New Roman"/>
        <family val="1"/>
      </rPr>
      <t xml:space="preserve">buget local                     da                      nu
</t>
    </r>
    <r>
      <rPr>
        <sz val="7"/>
        <rFont val="Times New Roman"/>
        <family val="1"/>
      </rPr>
      <t>buget local</t>
    </r>
  </si>
  <si>
    <r>
      <rPr>
        <sz val="7"/>
        <rFont val="Times New Roman"/>
        <family val="1"/>
      </rPr>
      <t xml:space="preserve">buget local buget de stat
</t>
    </r>
    <r>
      <rPr>
        <sz val="7"/>
        <rFont val="Times New Roman"/>
        <family val="1"/>
      </rPr>
      <t>buget de stat</t>
    </r>
  </si>
  <si>
    <r>
      <rPr>
        <sz val="7"/>
        <rFont val="Times New Roman"/>
        <family val="1"/>
      </rPr>
      <t xml:space="preserve">da                      nu
</t>
    </r>
    <r>
      <rPr>
        <sz val="7"/>
        <rFont val="Times New Roman"/>
        <family val="1"/>
      </rPr>
      <t>da                      nu</t>
    </r>
  </si>
  <si>
    <r>
      <rPr>
        <sz val="7"/>
        <rFont val="Times New Roman"/>
        <family val="1"/>
      </rPr>
      <t>da                      da</t>
    </r>
  </si>
  <si>
    <r>
      <rPr>
        <vertAlign val="superscript"/>
        <sz val="7"/>
        <rFont val="Times New Roman"/>
        <family val="1"/>
      </rPr>
      <t xml:space="preserve">buget local                     </t>
    </r>
    <r>
      <rPr>
        <sz val="7"/>
        <rFont val="Times New Roman"/>
        <family val="1"/>
      </rPr>
      <t>da                      nu</t>
    </r>
  </si>
  <si>
    <r>
      <rPr>
        <b/>
        <sz val="7"/>
        <rFont val="Times New Roman"/>
        <family val="1"/>
      </rPr>
      <t>5.2</t>
    </r>
  </si>
  <si>
    <r>
      <rPr>
        <b/>
        <sz val="7"/>
        <rFont val="Times New Roman"/>
        <family val="1"/>
      </rPr>
      <t>Comisioane, taxe, cote, costul creditului</t>
    </r>
  </si>
  <si>
    <r>
      <rPr>
        <sz val="7"/>
        <rFont val="Times New Roman"/>
        <family val="1"/>
      </rPr>
      <t>5.2.1</t>
    </r>
  </si>
  <si>
    <r>
      <rPr>
        <sz val="7"/>
        <rFont val="Times New Roman"/>
        <family val="1"/>
      </rPr>
      <t xml:space="preserve">Comisioanele și dobânzile aferente creditului băncii
</t>
    </r>
    <r>
      <rPr>
        <sz val="7"/>
        <rFont val="Times New Roman"/>
        <family val="1"/>
      </rPr>
      <t>finanțatoare</t>
    </r>
  </si>
  <si>
    <r>
      <rPr>
        <sz val="7"/>
        <rFont val="Times New Roman"/>
        <family val="1"/>
      </rPr>
      <t>5.2.2</t>
    </r>
  </si>
  <si>
    <r>
      <rPr>
        <sz val="7"/>
        <rFont val="Times New Roman"/>
        <family val="1"/>
      </rPr>
      <t xml:space="preserve">Cota aferentă ISC pentru controlul calității lucrărilor de
</t>
    </r>
    <r>
      <rPr>
        <sz val="7"/>
        <rFont val="Times New Roman"/>
        <family val="1"/>
      </rPr>
      <t>construcții</t>
    </r>
  </si>
  <si>
    <r>
      <rPr>
        <sz val="7"/>
        <rFont val="Times New Roman"/>
        <family val="1"/>
      </rPr>
      <t>5.2.3</t>
    </r>
  </si>
  <si>
    <r>
      <rPr>
        <sz val="7"/>
        <rFont val="Times New Roman"/>
        <family val="1"/>
      </rPr>
      <t xml:space="preserve">Cota aferentă ISC pentru controlul statului în amenajarea
</t>
    </r>
    <r>
      <rPr>
        <sz val="7"/>
        <rFont val="Times New Roman"/>
        <family val="1"/>
      </rPr>
      <t>teritoriului, urbanism și pentru autorizarea lucrărilor de construcții</t>
    </r>
  </si>
  <si>
    <r>
      <rPr>
        <sz val="7"/>
        <rFont val="Times New Roman"/>
        <family val="1"/>
      </rPr>
      <t>5.2.4</t>
    </r>
  </si>
  <si>
    <r>
      <rPr>
        <sz val="7"/>
        <rFont val="Times New Roman"/>
        <family val="1"/>
      </rPr>
      <t>Cota aferentă Casei Sociale a Constructorilor - CSC</t>
    </r>
  </si>
  <si>
    <r>
      <rPr>
        <sz val="7"/>
        <rFont val="Times New Roman"/>
        <family val="1"/>
      </rPr>
      <t>5.2.5</t>
    </r>
  </si>
  <si>
    <r>
      <rPr>
        <sz val="7"/>
        <rFont val="Times New Roman"/>
        <family val="1"/>
      </rPr>
      <t xml:space="preserve">Taxe pentru acorduri, avize conforme și autorizația de
</t>
    </r>
    <r>
      <rPr>
        <sz val="7"/>
        <rFont val="Times New Roman"/>
        <family val="1"/>
      </rPr>
      <t>construire/desființare</t>
    </r>
  </si>
  <si>
    <r>
      <rPr>
        <b/>
        <sz val="7"/>
        <rFont val="Times New Roman"/>
        <family val="1"/>
      </rPr>
      <t>5.3</t>
    </r>
  </si>
  <si>
    <r>
      <rPr>
        <b/>
        <sz val="7"/>
        <rFont val="Times New Roman"/>
        <family val="1"/>
      </rPr>
      <t>Cheltuieli diverse şi neprevăzute</t>
    </r>
  </si>
  <si>
    <r>
      <rPr>
        <b/>
        <sz val="7"/>
        <rFont val="Times New Roman"/>
        <family val="1"/>
      </rPr>
      <t>5.4</t>
    </r>
  </si>
  <si>
    <r>
      <rPr>
        <b/>
        <sz val="7"/>
        <rFont val="Times New Roman"/>
        <family val="1"/>
      </rPr>
      <t>Cheltuieli pentru informare și publicitate</t>
    </r>
  </si>
  <si>
    <r>
      <rPr>
        <b/>
        <sz val="7"/>
        <rFont val="Times New Roman"/>
        <family val="1"/>
      </rPr>
      <t>TOTAL CAPITOL 5</t>
    </r>
  </si>
  <si>
    <r>
      <rPr>
        <b/>
        <sz val="7.5"/>
        <rFont val="Times New Roman"/>
        <family val="1"/>
      </rPr>
      <t xml:space="preserve">Capitolul 6
</t>
    </r>
    <r>
      <rPr>
        <b/>
        <sz val="7.5"/>
        <rFont val="Times New Roman"/>
        <family val="1"/>
      </rPr>
      <t>Cheltuieli pentru probe tehnologice și teste</t>
    </r>
  </si>
  <si>
    <r>
      <rPr>
        <b/>
        <sz val="7"/>
        <rFont val="Times New Roman"/>
        <family val="1"/>
      </rPr>
      <t>6.1</t>
    </r>
  </si>
  <si>
    <r>
      <rPr>
        <b/>
        <sz val="7"/>
        <rFont val="Times New Roman"/>
        <family val="1"/>
      </rPr>
      <t>Pregătirea personalului de exploatare</t>
    </r>
  </si>
  <si>
    <r>
      <rPr>
        <b/>
        <sz val="7"/>
        <rFont val="Times New Roman"/>
        <family val="1"/>
      </rPr>
      <t>6.2</t>
    </r>
  </si>
  <si>
    <r>
      <rPr>
        <b/>
        <sz val="7"/>
        <rFont val="Times New Roman"/>
        <family val="1"/>
      </rPr>
      <t>Probe tehnologice și teste</t>
    </r>
  </si>
  <si>
    <r>
      <rPr>
        <b/>
        <sz val="7.5"/>
        <rFont val="Times New Roman"/>
        <family val="1"/>
      </rPr>
      <t>TOTAL CAPITOL 6</t>
    </r>
  </si>
  <si>
    <r>
      <rPr>
        <b/>
        <sz val="8.5"/>
        <rFont val="Times New Roman"/>
        <family val="1"/>
      </rPr>
      <t>TOTAL GENERAL</t>
    </r>
  </si>
  <si>
    <r>
      <rPr>
        <b/>
        <sz val="7.5"/>
        <rFont val="Times New Roman"/>
        <family val="1"/>
      </rPr>
      <t>Din care C + M (1.2+1.3+1.4+2+4.1+4.2+5.1.1)</t>
    </r>
  </si>
  <si>
    <r>
      <rPr>
        <sz val="7"/>
        <rFont val="Times New Roman"/>
        <family val="1"/>
      </rPr>
      <t xml:space="preserve">da                      nu
</t>
    </r>
    <r>
      <rPr>
        <sz val="7"/>
        <rFont val="Times New Roman"/>
        <family val="1"/>
      </rPr>
      <t xml:space="preserve">da                      nu
</t>
    </r>
    <r>
      <rPr>
        <sz val="7"/>
        <rFont val="Times New Roman"/>
        <family val="1"/>
      </rPr>
      <t>da                      nu</t>
    </r>
  </si>
  <si>
    <r>
      <rPr>
        <sz val="7"/>
        <rFont val="Times New Roman"/>
        <family val="1"/>
      </rPr>
      <t xml:space="preserve">buget de stat                    da                      nu
</t>
    </r>
    <r>
      <rPr>
        <sz val="7"/>
        <rFont val="Times New Roman"/>
        <family val="1"/>
      </rPr>
      <t>buget local</t>
    </r>
  </si>
  <si>
    <r>
      <rPr>
        <sz val="7"/>
        <rFont val="Times New Roman"/>
        <family val="1"/>
      </rPr>
      <t xml:space="preserve">da                      nu
</t>
    </r>
    <r>
      <rPr>
        <sz val="7"/>
        <rFont val="Times New Roman"/>
        <family val="1"/>
      </rPr>
      <t xml:space="preserve">buget de stat                    da                      nu
</t>
    </r>
    <r>
      <rPr>
        <sz val="7"/>
        <rFont val="Times New Roman"/>
        <family val="1"/>
      </rPr>
      <t>buget local                     da                      nu</t>
    </r>
  </si>
  <si>
    <r>
      <rPr>
        <b/>
        <sz val="8.5"/>
        <rFont val="Times New Roman"/>
        <family val="1"/>
      </rPr>
      <t>TOTAL GENERAL (cu TVA) din care:</t>
    </r>
  </si>
  <si>
    <r>
      <rPr>
        <sz val="8.5"/>
        <rFont val="Times New Roman"/>
        <family val="1"/>
      </rPr>
      <t>buget de stat</t>
    </r>
  </si>
  <si>
    <r>
      <rPr>
        <sz val="8.5"/>
        <rFont val="Times New Roman"/>
        <family val="1"/>
      </rPr>
      <t>buget local</t>
    </r>
  </si>
  <si>
    <r>
      <rPr>
        <sz val="8.5"/>
        <rFont val="Times New Roman"/>
        <family val="1"/>
      </rPr>
      <t>Preturi fără TVA</t>
    </r>
  </si>
  <si>
    <r>
      <rPr>
        <sz val="8.5"/>
        <rFont val="Times New Roman"/>
        <family val="1"/>
      </rPr>
      <t xml:space="preserve">Cu standard de
</t>
    </r>
    <r>
      <rPr>
        <sz val="8.5"/>
        <rFont val="Times New Roman"/>
        <family val="1"/>
      </rPr>
      <t>cost</t>
    </r>
  </si>
  <si>
    <r>
      <rPr>
        <sz val="8.5"/>
        <rFont val="Times New Roman"/>
        <family val="1"/>
      </rPr>
      <t xml:space="preserve">Fara standard de
</t>
    </r>
    <r>
      <rPr>
        <sz val="8.5"/>
        <rFont val="Times New Roman"/>
        <family val="1"/>
      </rPr>
      <t>cost</t>
    </r>
  </si>
  <si>
    <r>
      <rPr>
        <sz val="8.5"/>
        <rFont val="Times New Roman"/>
        <family val="1"/>
      </rPr>
      <t>Valoare CAP. 4</t>
    </r>
  </si>
  <si>
    <r>
      <rPr>
        <sz val="8.5"/>
        <rFont val="Times New Roman"/>
        <family val="1"/>
      </rPr>
      <t>Valoare investitie</t>
    </r>
  </si>
  <si>
    <r>
      <rPr>
        <sz val="8.5"/>
        <rFont val="Times New Roman"/>
        <family val="1"/>
      </rPr>
      <t>Cost unitar aferent investiției</t>
    </r>
  </si>
  <si>
    <r>
      <rPr>
        <sz val="8.5"/>
        <rFont val="Times New Roman"/>
        <family val="1"/>
      </rPr>
      <t>Cost unitar aferent investiției (EURO)</t>
    </r>
  </si>
  <si>
    <r>
      <rPr>
        <sz val="8.5"/>
        <rFont val="Times New Roman"/>
        <family val="1"/>
      </rPr>
      <t>Data</t>
    </r>
  </si>
  <si>
    <t>Defalcarea pesurse de finantare</t>
  </si>
  <si>
    <t>da</t>
  </si>
  <si>
    <t>buget local</t>
  </si>
  <si>
    <t>Se completeaza doar campurile albastre</t>
  </si>
  <si>
    <t>Anexa nr.2.1</t>
  </si>
  <si>
    <t>Expertizare tehnică</t>
  </si>
  <si>
    <t>1.2</t>
  </si>
  <si>
    <t>Amenajarea terenului</t>
  </si>
  <si>
    <t>1.3</t>
  </si>
  <si>
    <r>
      <rPr>
        <b/>
        <sz val="7"/>
        <rFont val="Times New Roman"/>
        <family val="1"/>
      </rPr>
      <t>Amenajări pentru protecţia mediului și aducerea la
starea inițială</t>
    </r>
  </si>
  <si>
    <t>1.4</t>
  </si>
  <si>
    <t>Cheltuieli pentru relocarea/protecția utilităților</t>
  </si>
  <si>
    <t>TOTAL CAPITOL 1</t>
  </si>
  <si>
    <r>
      <rPr>
        <b/>
        <sz val="7"/>
        <rFont val="Times New Roman"/>
        <family val="1"/>
      </rPr>
      <t>Capitolul 2
Cheltuieli pentru asigurarea utilităţilor necesare obiectivului</t>
    </r>
  </si>
  <si>
    <r>
      <rPr>
        <b/>
        <sz val="7"/>
        <rFont val="Times New Roman"/>
        <family val="1"/>
      </rPr>
      <t>Cheltuieli pentru asigurarea utilităţilor necesare
obiectivului</t>
    </r>
  </si>
  <si>
    <t>TOTAL CAPITOL 2</t>
  </si>
  <si>
    <r>
      <rPr>
        <b/>
        <sz val="7"/>
        <rFont val="Times New Roman"/>
        <family val="1"/>
      </rPr>
      <t>Capitolul 3
Cheltuieli pentru proiectare şi asistenţă tehnică</t>
    </r>
  </si>
  <si>
    <t>3.1</t>
  </si>
  <si>
    <t>Studii</t>
  </si>
  <si>
    <t>3.2</t>
  </si>
  <si>
    <r>
      <rPr>
        <b/>
        <sz val="7"/>
        <rFont val="Times New Roman"/>
        <family val="1"/>
      </rPr>
      <t>Documentații-suport și cheltuieli pentru obținerea de
avize, acorduri și autorizații</t>
    </r>
  </si>
  <si>
    <t>3.3</t>
  </si>
  <si>
    <t>3.4</t>
  </si>
  <si>
    <r>
      <rPr>
        <b/>
        <sz val="7"/>
        <rFont val="Times New Roman"/>
        <family val="1"/>
      </rPr>
      <t>Certificarea performanței energetice și auditul
energetic al clădirilor</t>
    </r>
  </si>
  <si>
    <t>3.5</t>
  </si>
  <si>
    <t>Proiectare</t>
  </si>
  <si>
    <t>3.5.1</t>
  </si>
  <si>
    <t>Temă de proiectare</t>
  </si>
  <si>
    <t>3.5.2</t>
  </si>
  <si>
    <t>Studiu de prefezabilitate</t>
  </si>
  <si>
    <t>3.5.3</t>
  </si>
  <si>
    <r>
      <rPr>
        <sz val="7"/>
        <rFont val="Times New Roman"/>
        <family val="1"/>
      </rPr>
      <t>Studiu de fezabilitate/documenta ție de avizare a lucrărilor de
intervenții și deviz general</t>
    </r>
  </si>
  <si>
    <t>3.5.4</t>
  </si>
  <si>
    <r>
      <rPr>
        <sz val="7"/>
        <rFont val="Times New Roman"/>
        <family val="1"/>
      </rPr>
      <t>Documentațiile tehnice necesare în vederea obținerii
avizelor/acordurilor/autoriza țiilor</t>
    </r>
  </si>
  <si>
    <t>3.5.5</t>
  </si>
  <si>
    <t>3.5.6</t>
  </si>
  <si>
    <t>Proiect tehnic și detalii de execuție</t>
  </si>
  <si>
    <t>3.6</t>
  </si>
  <si>
    <t>Organizarea procedurilor de achiziţie</t>
  </si>
  <si>
    <t>3.7</t>
  </si>
  <si>
    <t>Consultanţă</t>
  </si>
  <si>
    <t>3.8</t>
  </si>
  <si>
    <t>Asistenţă tehnică</t>
  </si>
  <si>
    <t>TOTAL CAPITOL 3</t>
  </si>
  <si>
    <r>
      <rPr>
        <b/>
        <sz val="7"/>
        <rFont val="Times New Roman"/>
        <family val="1"/>
      </rPr>
      <t>Capitolul 4
Cheltuieli pentru investiţia de bază</t>
    </r>
  </si>
  <si>
    <t>4.1</t>
  </si>
  <si>
    <t>Construcţii şi instalaţii</t>
  </si>
  <si>
    <t>4.1.1</t>
  </si>
  <si>
    <t>Pentru care exista standard de cost</t>
  </si>
  <si>
    <t>4.1.2</t>
  </si>
  <si>
    <t>Pentru care nu exista standard de cost</t>
  </si>
  <si>
    <t>4.2</t>
  </si>
  <si>
    <t>Montaj utilaje, echipamente tehnologice și funcționale</t>
  </si>
  <si>
    <t>4.2.1</t>
  </si>
  <si>
    <t>4.2.2</t>
  </si>
  <si>
    <t>4.3</t>
  </si>
  <si>
    <r>
      <rPr>
        <b/>
        <sz val="7"/>
        <rFont val="Times New Roman"/>
        <family val="1"/>
      </rPr>
      <t>Utilaje, echipamente tehnologice şi funcţionale care
necesită montaj</t>
    </r>
  </si>
  <si>
    <t>4.3.1</t>
  </si>
  <si>
    <t>4.3.2</t>
  </si>
  <si>
    <t>4.4</t>
  </si>
  <si>
    <r>
      <rPr>
        <b/>
        <sz val="7"/>
        <rFont val="Times New Roman"/>
        <family val="1"/>
      </rPr>
      <t>Utilaje, echipamente tehnologice și funcționale care nu
necesită montaj și echipamente de transport</t>
    </r>
  </si>
  <si>
    <t>4.4.1</t>
  </si>
  <si>
    <t>4.4.2</t>
  </si>
  <si>
    <t>4.5</t>
  </si>
  <si>
    <t>Dotări</t>
  </si>
  <si>
    <t>4.5.1</t>
  </si>
  <si>
    <t>4.5.2</t>
  </si>
  <si>
    <t>4.6</t>
  </si>
  <si>
    <t>Active necorporale</t>
  </si>
  <si>
    <t>4.6.1</t>
  </si>
  <si>
    <t>4.6.2</t>
  </si>
  <si>
    <t>TOTAL CAPITOL 4</t>
  </si>
  <si>
    <r>
      <rPr>
        <b/>
        <sz val="7"/>
        <rFont val="Times New Roman"/>
        <family val="1"/>
      </rPr>
      <t>Capitolul 5
Alte cheltuieli</t>
    </r>
  </si>
  <si>
    <t>5.1</t>
  </si>
  <si>
    <t>Organizare de şantier</t>
  </si>
  <si>
    <t>5.1.1</t>
  </si>
  <si>
    <r>
      <rPr>
        <sz val="7"/>
        <rFont val="Times New Roman"/>
        <family val="1"/>
      </rPr>
      <t>Lucrări de construcţii și instalații aferente organizării de
șantier</t>
    </r>
  </si>
  <si>
    <t>5.1.2</t>
  </si>
  <si>
    <t>Cheltuieli conexe organizăriișantierului</t>
  </si>
  <si>
    <t>5.2</t>
  </si>
  <si>
    <t>Comisioane, taxe, cote, costul creditului</t>
  </si>
  <si>
    <t>5.2.1</t>
  </si>
  <si>
    <r>
      <rPr>
        <sz val="7"/>
        <rFont val="Times New Roman"/>
        <family val="1"/>
      </rPr>
      <t>Comisioanele și dobânzile aferente creditului băncii
finanțatoare</t>
    </r>
  </si>
  <si>
    <t>5.2.2</t>
  </si>
  <si>
    <r>
      <rPr>
        <sz val="7"/>
        <rFont val="Times New Roman"/>
        <family val="1"/>
      </rPr>
      <t>Cota aferentă ISC pentru controlul calității lucrărilor de
construcții</t>
    </r>
  </si>
  <si>
    <t>5.2.3</t>
  </si>
  <si>
    <r>
      <rPr>
        <sz val="7"/>
        <rFont val="Times New Roman"/>
        <family val="1"/>
      </rPr>
      <t>Cota aferentă ISC pentru controlul statului în amenajarea
teritoriului, urbanism și pentru autorizarea lucrărilor de construcții</t>
    </r>
  </si>
  <si>
    <t>5.2.4</t>
  </si>
  <si>
    <t>Cota aferentă Casei Sociale a Constructorilor - CSC</t>
  </si>
  <si>
    <t>5.2.5</t>
  </si>
  <si>
    <r>
      <rPr>
        <sz val="7"/>
        <rFont val="Times New Roman"/>
        <family val="1"/>
      </rPr>
      <t>Taxe pentru acorduri, avize conforme și autorizația de
construire/desființare</t>
    </r>
  </si>
  <si>
    <t>5.3</t>
  </si>
  <si>
    <t>Cheltuieli diverse şi neprevăzute</t>
  </si>
  <si>
    <t>5.4</t>
  </si>
  <si>
    <t>Cheltuieli pentru informare și publicitate</t>
  </si>
  <si>
    <t>TOTAL CAPITOL 5</t>
  </si>
  <si>
    <r>
      <rPr>
        <b/>
        <sz val="7"/>
        <rFont val="Times New Roman"/>
        <family val="1"/>
      </rPr>
      <t>Capitolul 6
Cheltuieli pentru probe tehnologice și teste</t>
    </r>
  </si>
  <si>
    <t>6.1</t>
  </si>
  <si>
    <t>Pregătirea personalului de exploatare</t>
  </si>
  <si>
    <t>6.2</t>
  </si>
  <si>
    <t>Probe tehnologice și teste</t>
  </si>
  <si>
    <t>TOTAL CAPITOL 6</t>
  </si>
  <si>
    <t>TOTAL GENERAL</t>
  </si>
  <si>
    <t>Din care C + M (1.2+1.3+1.4+2+4.1+4.2+5.1.1)</t>
  </si>
  <si>
    <t>TOTAL GENERAL (cu TVA) din care:</t>
  </si>
  <si>
    <t>buget de stat</t>
  </si>
  <si>
    <t>Preturi fără TVA</t>
  </si>
  <si>
    <t>Valoare CAP. 4</t>
  </si>
  <si>
    <t>Valoare investitie</t>
  </si>
  <si>
    <t>Cost unitar aferent investiției</t>
  </si>
  <si>
    <t>Cost unitar aferent investiției (EURO)</t>
  </si>
  <si>
    <t>Data</t>
  </si>
  <si>
    <t>Verificarea tehnică de calitate a D.T.A.C., proiectului tehnic  și a detaliilor de execuție</t>
  </si>
  <si>
    <t>C+M</t>
  </si>
  <si>
    <t>nu</t>
  </si>
  <si>
    <t>Cu standard de
cost</t>
  </si>
  <si>
    <t>Fara standard de
cost</t>
  </si>
  <si>
    <t>DEVIZ GENERAL al obiectivului de investitie,,Pasaj inferior Solventul”  - defalcare pe surse</t>
  </si>
</sst>
</file>

<file path=xl/styles.xml><?xml version="1.0" encoding="utf-8"?>
<styleSheet xmlns="http://schemas.openxmlformats.org/spreadsheetml/2006/main">
  <numFmts count="2">
    <numFmt numFmtId="164" formatCode="m\.d\.yyyy;@"/>
    <numFmt numFmtId="165" formatCode="#,##0.000"/>
  </numFmts>
  <fonts count="26">
    <font>
      <sz val="10"/>
      <color rgb="FF000000"/>
      <name val="Times New Roman"/>
      <charset val="204"/>
    </font>
    <font>
      <b/>
      <sz val="7"/>
      <name val="Times New Roman"/>
      <family val="1"/>
    </font>
    <font>
      <b/>
      <sz val="8.5"/>
      <name val="Times New Roman"/>
      <family val="1"/>
    </font>
    <font>
      <sz val="7"/>
      <color rgb="FF000000"/>
      <name val="Times New Roman"/>
      <family val="2"/>
    </font>
    <font>
      <b/>
      <sz val="7.5"/>
      <name val="Times New Roman"/>
      <family val="1"/>
    </font>
    <font>
      <b/>
      <sz val="7.5"/>
      <color rgb="FF000000"/>
      <name val="Times New Roman"/>
      <family val="2"/>
    </font>
    <font>
      <sz val="6"/>
      <color rgb="FF000000"/>
      <name val="Times New Roman"/>
      <family val="2"/>
    </font>
    <font>
      <sz val="7"/>
      <name val="Times New Roman"/>
      <family val="1"/>
    </font>
    <font>
      <b/>
      <sz val="8.5"/>
      <color rgb="FF000000"/>
      <name val="Times New Roman"/>
      <family val="2"/>
    </font>
    <font>
      <sz val="8.5"/>
      <name val="Times New Roman"/>
      <family val="1"/>
    </font>
    <font>
      <b/>
      <i/>
      <sz val="8.5"/>
      <color rgb="FF000000"/>
      <name val="Times New Roman"/>
      <family val="2"/>
    </font>
    <font>
      <sz val="8.5"/>
      <color rgb="FF000000"/>
      <name val="Times New Roman"/>
      <family val="2"/>
    </font>
    <font>
      <sz val="7"/>
      <name val="Microsoft Sans Serif"/>
      <family val="2"/>
    </font>
    <font>
      <b/>
      <sz val="8.5"/>
      <color rgb="FFFF0000"/>
      <name val="Times New Roman"/>
      <family val="1"/>
    </font>
    <font>
      <b/>
      <sz val="8.5"/>
      <color rgb="FFCCCCFF"/>
      <name val="Times New Roman"/>
      <family val="1"/>
    </font>
    <font>
      <vertAlign val="superscript"/>
      <sz val="7"/>
      <name val="Times New Roman"/>
      <family val="1"/>
    </font>
    <font>
      <b/>
      <sz val="7"/>
      <color rgb="FF000000"/>
      <name val="Times New Roman"/>
      <family val="1"/>
    </font>
    <font>
      <sz val="10"/>
      <name val="Times New Roman"/>
      <family val="1"/>
    </font>
    <font>
      <sz val="7"/>
      <color rgb="FF000000"/>
      <name val="Times New Roman"/>
      <family val="1"/>
    </font>
    <font>
      <sz val="10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sz val="7"/>
      <color theme="0"/>
      <name val="Times New Roman"/>
      <family val="1"/>
      <charset val="238"/>
    </font>
    <font>
      <b/>
      <i/>
      <sz val="7"/>
      <color theme="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C5D9F1"/>
      </patternFill>
    </fill>
    <fill>
      <patternFill patternType="solid">
        <fgColor rgb="FFC4D79B"/>
      </patternFill>
    </fill>
    <fill>
      <patternFill patternType="solid">
        <fgColor rgb="FFD8E4B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 indent="43"/>
    </xf>
    <xf numFmtId="0" fontId="0" fillId="0" borderId="0" xfId="0" applyFill="1" applyBorder="1" applyAlignment="1">
      <alignment horizontal="left" vertical="top" wrapText="1" indent="15"/>
    </xf>
    <xf numFmtId="0" fontId="2" fillId="0" borderId="0" xfId="0" applyFont="1" applyFill="1" applyBorder="1" applyAlignment="1">
      <alignment horizontal="left" vertical="top" wrapText="1" indent="4"/>
    </xf>
    <xf numFmtId="0" fontId="1" fillId="0" borderId="1" xfId="0" applyFont="1" applyFill="1" applyBorder="1" applyAlignment="1">
      <alignment horizontal="left" vertical="top" wrapText="1" indent="3"/>
    </xf>
    <xf numFmtId="0" fontId="0" fillId="0" borderId="1" xfId="0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4" fillId="0" borderId="1" xfId="0" applyFont="1" applyFill="1" applyBorder="1" applyAlignment="1">
      <alignment horizontal="right" vertical="top" wrapText="1" indent="1"/>
    </xf>
    <xf numFmtId="0" fontId="1" fillId="0" borderId="1" xfId="0" applyFont="1" applyFill="1" applyBorder="1" applyAlignment="1">
      <alignment horizontal="right" vertical="top" wrapText="1" indent="1"/>
    </xf>
    <xf numFmtId="2" fontId="3" fillId="5" borderId="1" xfId="0" applyNumberFormat="1" applyFont="1" applyFill="1" applyBorder="1" applyAlignment="1">
      <alignment horizontal="right" vertical="top" shrinkToFit="1"/>
    </xf>
    <xf numFmtId="2" fontId="6" fillId="3" borderId="1" xfId="0" applyNumberFormat="1" applyFont="1" applyFill="1" applyBorder="1" applyAlignment="1">
      <alignment horizontal="right" vertical="top" shrinkToFit="1"/>
    </xf>
    <xf numFmtId="2" fontId="5" fillId="5" borderId="1" xfId="0" applyNumberFormat="1" applyFont="1" applyFill="1" applyBorder="1" applyAlignment="1">
      <alignment horizontal="right" vertical="top" shrinkToFi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right" vertical="top" wrapText="1" indent="1"/>
    </xf>
    <xf numFmtId="0" fontId="1" fillId="0" borderId="0" xfId="0" applyFont="1" applyFill="1" applyBorder="1" applyAlignment="1">
      <alignment horizontal="left" vertical="top" wrapText="1" indent="1"/>
    </xf>
    <xf numFmtId="0" fontId="1" fillId="0" borderId="0" xfId="0" applyFont="1" applyFill="1" applyBorder="1" applyAlignment="1">
      <alignment horizontal="right" vertical="top" wrapText="1" indent="4"/>
    </xf>
    <xf numFmtId="0" fontId="7" fillId="0" borderId="0" xfId="0" applyFont="1" applyFill="1" applyBorder="1" applyAlignment="1">
      <alignment horizontal="right" vertical="top" wrapText="1" indent="2"/>
    </xf>
    <xf numFmtId="0" fontId="7" fillId="0" borderId="0" xfId="0" applyFont="1" applyFill="1" applyBorder="1" applyAlignment="1">
      <alignment horizontal="left" vertical="top" wrapText="1" indent="2"/>
    </xf>
    <xf numFmtId="0" fontId="7" fillId="0" borderId="0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vertical="center" wrapText="1" indent="2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top" wrapText="1" indent="1"/>
    </xf>
    <xf numFmtId="0" fontId="0" fillId="0" borderId="0" xfId="0" applyFill="1" applyBorder="1" applyAlignment="1">
      <alignment horizontal="left" vertical="top" wrapText="1" indent="53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top" wrapText="1" indent="2"/>
    </xf>
    <xf numFmtId="0" fontId="7" fillId="0" borderId="0" xfId="0" applyFont="1" applyFill="1" applyBorder="1" applyAlignment="1">
      <alignment horizontal="right" vertical="center" wrapText="1" indent="2"/>
    </xf>
    <xf numFmtId="0" fontId="0" fillId="0" borderId="0" xfId="0" applyFill="1" applyBorder="1" applyAlignment="1">
      <alignment horizontal="right" vertical="top" wrapText="1" indent="1"/>
    </xf>
    <xf numFmtId="0" fontId="7" fillId="0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right" vertical="center" shrinkToFit="1"/>
    </xf>
    <xf numFmtId="2" fontId="3" fillId="5" borderId="1" xfId="0" applyNumberFormat="1" applyFont="1" applyFill="1" applyBorder="1" applyAlignment="1">
      <alignment horizontal="right" vertical="center" shrinkToFit="1"/>
    </xf>
    <xf numFmtId="0" fontId="0" fillId="2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2" fontId="8" fillId="4" borderId="1" xfId="0" applyNumberFormat="1" applyFont="1" applyFill="1" applyBorder="1" applyAlignment="1">
      <alignment horizontal="right" vertical="top" shrinkToFit="1"/>
    </xf>
    <xf numFmtId="0" fontId="4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right" vertical="top" wrapText="1"/>
    </xf>
    <xf numFmtId="2" fontId="10" fillId="4" borderId="1" xfId="0" applyNumberFormat="1" applyFont="1" applyFill="1" applyBorder="1" applyAlignment="1">
      <alignment horizontal="right" vertical="top" shrinkToFit="1"/>
    </xf>
    <xf numFmtId="2" fontId="11" fillId="4" borderId="1" xfId="0" applyNumberFormat="1" applyFont="1" applyFill="1" applyBorder="1" applyAlignment="1">
      <alignment horizontal="right" vertical="top" shrinkToFit="1"/>
    </xf>
    <xf numFmtId="0" fontId="9" fillId="0" borderId="1" xfId="0" applyFont="1" applyFill="1" applyBorder="1" applyAlignment="1">
      <alignment horizontal="left" vertical="top" wrapText="1" indent="7"/>
    </xf>
    <xf numFmtId="164" fontId="11" fillId="3" borderId="1" xfId="0" applyNumberFormat="1" applyFont="1" applyFill="1" applyBorder="1" applyAlignment="1">
      <alignment horizontal="left" vertical="top" indent="2" shrinkToFit="1"/>
    </xf>
    <xf numFmtId="165" fontId="3" fillId="3" borderId="1" xfId="0" applyNumberFormat="1" applyFont="1" applyFill="1" applyBorder="1" applyAlignment="1">
      <alignment horizontal="right" vertical="top" shrinkToFit="1"/>
    </xf>
    <xf numFmtId="165" fontId="3" fillId="4" borderId="1" xfId="0" applyNumberFormat="1" applyFont="1" applyFill="1" applyBorder="1" applyAlignment="1">
      <alignment horizontal="right" vertical="top" shrinkToFit="1"/>
    </xf>
    <xf numFmtId="165" fontId="1" fillId="5" borderId="1" xfId="0" applyNumberFormat="1" applyFont="1" applyFill="1" applyBorder="1" applyAlignment="1">
      <alignment horizontal="right" vertical="top" shrinkToFit="1"/>
    </xf>
    <xf numFmtId="165" fontId="16" fillId="5" borderId="1" xfId="0" applyNumberFormat="1" applyFont="1" applyFill="1" applyBorder="1" applyAlignment="1">
      <alignment horizontal="right" vertical="top" shrinkToFit="1"/>
    </xf>
    <xf numFmtId="0" fontId="17" fillId="0" borderId="0" xfId="0" applyFont="1" applyFill="1" applyBorder="1" applyAlignment="1">
      <alignment horizontal="left" vertical="top"/>
    </xf>
    <xf numFmtId="165" fontId="18" fillId="3" borderId="1" xfId="0" applyNumberFormat="1" applyFont="1" applyFill="1" applyBorder="1" applyAlignment="1">
      <alignment horizontal="right" vertical="top" shrinkToFit="1"/>
    </xf>
    <xf numFmtId="165" fontId="18" fillId="4" borderId="1" xfId="0" applyNumberFormat="1" applyFont="1" applyFill="1" applyBorder="1" applyAlignment="1">
      <alignment horizontal="right" vertical="top" shrinkToFit="1"/>
    </xf>
    <xf numFmtId="0" fontId="18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wrapText="1"/>
    </xf>
    <xf numFmtId="165" fontId="16" fillId="4" borderId="1" xfId="0" applyNumberFormat="1" applyFont="1" applyFill="1" applyBorder="1" applyAlignment="1">
      <alignment horizontal="right" vertical="top" shrinkToFit="1"/>
    </xf>
    <xf numFmtId="1" fontId="16" fillId="0" borderId="1" xfId="0" applyNumberFormat="1" applyFont="1" applyFill="1" applyBorder="1" applyAlignment="1">
      <alignment horizontal="center" vertical="top" shrinkToFit="1"/>
    </xf>
    <xf numFmtId="165" fontId="18" fillId="5" borderId="1" xfId="0" applyNumberFormat="1" applyFont="1" applyFill="1" applyBorder="1" applyAlignment="1">
      <alignment horizontal="right" vertical="top" shrinkToFit="1"/>
    </xf>
    <xf numFmtId="0" fontId="18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/>
    </xf>
    <xf numFmtId="2" fontId="18" fillId="0" borderId="0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right" vertical="top" wrapText="1"/>
    </xf>
    <xf numFmtId="4" fontId="18" fillId="0" borderId="0" xfId="0" applyNumberFormat="1" applyFont="1" applyFill="1" applyBorder="1" applyAlignment="1">
      <alignment horizontal="left" vertical="top"/>
    </xf>
    <xf numFmtId="0" fontId="18" fillId="2" borderId="5" xfId="0" applyFont="1" applyFill="1" applyBorder="1" applyAlignment="1">
      <alignment horizontal="center" vertical="top" wrapText="1"/>
    </xf>
    <xf numFmtId="0" fontId="18" fillId="2" borderId="6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top" wrapText="1" indent="1"/>
    </xf>
    <xf numFmtId="0" fontId="21" fillId="0" borderId="0" xfId="0" applyFont="1" applyFill="1" applyBorder="1" applyAlignment="1">
      <alignment horizontal="left" vertical="top" wrapText="1" indent="2"/>
    </xf>
    <xf numFmtId="0" fontId="21" fillId="0" borderId="0" xfId="0" applyFont="1" applyFill="1" applyBorder="1" applyAlignment="1">
      <alignment horizontal="right" vertical="top" wrapText="1"/>
    </xf>
    <xf numFmtId="0" fontId="21" fillId="0" borderId="0" xfId="0" applyFont="1" applyFill="1" applyBorder="1" applyAlignment="1">
      <alignment horizontal="left" vertical="center" wrapText="1" indent="2"/>
    </xf>
    <xf numFmtId="0" fontId="21" fillId="0" borderId="0" xfId="0" applyFont="1" applyFill="1" applyBorder="1" applyAlignment="1">
      <alignment horizontal="right" vertical="center" wrapText="1"/>
    </xf>
    <xf numFmtId="0" fontId="19" fillId="6" borderId="0" xfId="0" applyFont="1" applyFill="1" applyBorder="1" applyAlignment="1">
      <alignment horizontal="left" vertical="top"/>
    </xf>
    <xf numFmtId="0" fontId="21" fillId="6" borderId="0" xfId="0" applyFont="1" applyFill="1" applyBorder="1" applyAlignment="1">
      <alignment horizontal="left" vertical="top"/>
    </xf>
    <xf numFmtId="0" fontId="21" fillId="6" borderId="0" xfId="0" applyFont="1" applyFill="1" applyBorder="1" applyAlignment="1">
      <alignment horizontal="left" vertical="top" wrapText="1" indent="7"/>
    </xf>
    <xf numFmtId="0" fontId="21" fillId="6" borderId="0" xfId="0" applyFont="1" applyFill="1" applyBorder="1" applyAlignment="1">
      <alignment horizontal="center" vertical="top" wrapText="1"/>
    </xf>
    <xf numFmtId="0" fontId="21" fillId="6" borderId="0" xfId="0" applyFont="1" applyFill="1" applyBorder="1" applyAlignment="1">
      <alignment horizontal="right" vertical="top" wrapText="1"/>
    </xf>
    <xf numFmtId="2" fontId="22" fillId="6" borderId="0" xfId="0" applyNumberFormat="1" applyFont="1" applyFill="1" applyBorder="1" applyAlignment="1">
      <alignment horizontal="right" vertical="top" shrinkToFit="1"/>
    </xf>
    <xf numFmtId="14" fontId="21" fillId="6" borderId="0" xfId="0" applyNumberFormat="1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6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top" wrapText="1"/>
    </xf>
    <xf numFmtId="1" fontId="3" fillId="0" borderId="5" xfId="0" applyNumberFormat="1" applyFont="1" applyFill="1" applyBorder="1" applyAlignment="1">
      <alignment horizontal="center" vertical="top" shrinkToFit="1"/>
    </xf>
    <xf numFmtId="165" fontId="3" fillId="4" borderId="5" xfId="0" applyNumberFormat="1" applyFont="1" applyFill="1" applyBorder="1" applyAlignment="1">
      <alignment horizontal="right" vertical="top" shrinkToFit="1"/>
    </xf>
    <xf numFmtId="165" fontId="18" fillId="4" borderId="5" xfId="0" applyNumberFormat="1" applyFont="1" applyFill="1" applyBorder="1" applyAlignment="1">
      <alignment horizontal="right" vertical="top" shrinkToFit="1"/>
    </xf>
    <xf numFmtId="165" fontId="18" fillId="5" borderId="5" xfId="0" applyNumberFormat="1" applyFont="1" applyFill="1" applyBorder="1" applyAlignment="1">
      <alignment horizontal="right" vertical="top" shrinkToFit="1"/>
    </xf>
    <xf numFmtId="165" fontId="1" fillId="5" borderId="5" xfId="0" applyNumberFormat="1" applyFont="1" applyFill="1" applyBorder="1" applyAlignment="1">
      <alignment horizontal="right" vertical="top" shrinkToFit="1"/>
    </xf>
    <xf numFmtId="165" fontId="16" fillId="5" borderId="5" xfId="0" applyNumberFormat="1" applyFont="1" applyFill="1" applyBorder="1" applyAlignment="1">
      <alignment horizontal="right" vertical="top" shrinkToFit="1"/>
    </xf>
    <xf numFmtId="165" fontId="16" fillId="4" borderId="5" xfId="0" applyNumberFormat="1" applyFont="1" applyFill="1" applyBorder="1" applyAlignment="1">
      <alignment horizontal="right" vertical="top" shrinkToFit="1"/>
    </xf>
    <xf numFmtId="0" fontId="23" fillId="0" borderId="8" xfId="0" applyFont="1" applyFill="1" applyBorder="1" applyAlignment="1">
      <alignment horizontal="left" vertical="top"/>
    </xf>
    <xf numFmtId="165" fontId="24" fillId="0" borderId="8" xfId="0" applyNumberFormat="1" applyFont="1" applyFill="1" applyBorder="1" applyAlignment="1">
      <alignment horizontal="right" vertical="top" wrapText="1" indent="2"/>
    </xf>
    <xf numFmtId="0" fontId="25" fillId="0" borderId="0" xfId="0" applyFont="1" applyFill="1" applyBorder="1" applyAlignment="1">
      <alignment horizontal="left" vertical="top"/>
    </xf>
    <xf numFmtId="0" fontId="17" fillId="0" borderId="8" xfId="0" applyFont="1" applyFill="1" applyBorder="1" applyAlignment="1">
      <alignment horizontal="left" vertical="top"/>
    </xf>
    <xf numFmtId="165" fontId="7" fillId="0" borderId="8" xfId="0" applyNumberFormat="1" applyFont="1" applyFill="1" applyBorder="1" applyAlignment="1">
      <alignment horizontal="right" vertical="top" wrapText="1" indent="2"/>
    </xf>
    <xf numFmtId="4" fontId="7" fillId="0" borderId="8" xfId="0" applyNumberFormat="1" applyFont="1" applyFill="1" applyBorder="1" applyAlignment="1">
      <alignment horizontal="right" vertical="top" wrapText="1" indent="2"/>
    </xf>
    <xf numFmtId="0" fontId="17" fillId="6" borderId="0" xfId="0" applyFont="1" applyFill="1" applyBorder="1" applyAlignment="1">
      <alignment horizontal="left" vertical="top"/>
    </xf>
    <xf numFmtId="0" fontId="23" fillId="7" borderId="8" xfId="0" applyFont="1" applyFill="1" applyBorder="1" applyAlignment="1">
      <alignment horizontal="left" vertical="top"/>
    </xf>
    <xf numFmtId="0" fontId="17" fillId="7" borderId="8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center" vertical="top" wrapText="1"/>
    </xf>
    <xf numFmtId="0" fontId="18" fillId="2" borderId="6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 indent="1"/>
    </xf>
    <xf numFmtId="0" fontId="1" fillId="0" borderId="3" xfId="0" applyFont="1" applyFill="1" applyBorder="1" applyAlignment="1">
      <alignment horizontal="left" vertical="top" wrapText="1" indent="1"/>
    </xf>
    <xf numFmtId="0" fontId="1" fillId="0" borderId="4" xfId="0" applyFont="1" applyFill="1" applyBorder="1" applyAlignment="1">
      <alignment horizontal="left" vertical="top" wrapText="1" indent="1"/>
    </xf>
    <xf numFmtId="0" fontId="1" fillId="0" borderId="2" xfId="0" applyFont="1" applyFill="1" applyBorder="1" applyAlignment="1">
      <alignment horizontal="left" vertical="top" wrapText="1" indent="3"/>
    </xf>
    <xf numFmtId="0" fontId="1" fillId="0" borderId="3" xfId="0" applyFont="1" applyFill="1" applyBorder="1" applyAlignment="1">
      <alignment horizontal="left" vertical="top" wrapText="1" indent="3"/>
    </xf>
    <xf numFmtId="0" fontId="1" fillId="0" borderId="4" xfId="0" applyFont="1" applyFill="1" applyBorder="1" applyAlignment="1">
      <alignment horizontal="left" vertical="top" wrapText="1" indent="3"/>
    </xf>
    <xf numFmtId="0" fontId="1" fillId="0" borderId="5" xfId="0" applyFont="1" applyFill="1" applyBorder="1" applyAlignment="1">
      <alignment horizontal="left" vertical="top" wrapText="1" indent="7"/>
    </xf>
    <xf numFmtId="0" fontId="1" fillId="0" borderId="6" xfId="0" applyFont="1" applyFill="1" applyBorder="1" applyAlignment="1">
      <alignment horizontal="left" vertical="top" wrapText="1" indent="7"/>
    </xf>
    <xf numFmtId="0" fontId="1" fillId="0" borderId="7" xfId="0" applyFont="1" applyFill="1" applyBorder="1" applyAlignment="1">
      <alignment horizontal="left" vertical="top" wrapText="1" indent="7"/>
    </xf>
    <xf numFmtId="0" fontId="0" fillId="7" borderId="5" xfId="0" applyFill="1" applyBorder="1" applyAlignment="1">
      <alignment horizontal="center" vertical="top" wrapText="1"/>
    </xf>
    <xf numFmtId="0" fontId="0" fillId="7" borderId="6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4" fontId="1" fillId="4" borderId="1" xfId="0" applyNumberFormat="1" applyFont="1" applyFill="1" applyBorder="1" applyAlignment="1">
      <alignment horizontal="right" vertical="top" shrinkToFit="1"/>
    </xf>
    <xf numFmtId="4" fontId="7" fillId="4" borderId="1" xfId="0" applyNumberFormat="1" applyFont="1" applyFill="1" applyBorder="1" applyAlignment="1">
      <alignment horizontal="right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opLeftCell="A22" workbookViewId="0"/>
  </sheetViews>
  <sheetFormatPr defaultRowHeight="12.75"/>
  <cols>
    <col min="1" max="1" width="123.1640625" customWidth="1"/>
  </cols>
  <sheetData>
    <row r="1" spans="1:1" ht="9" customHeight="1">
      <c r="A1" s="1" t="s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A2" sqref="A2:C5"/>
    </sheetView>
  </sheetViews>
  <sheetFormatPr defaultRowHeight="12.75"/>
  <cols>
    <col min="1" max="1" width="103.33203125" customWidth="1"/>
    <col min="2" max="2" width="10" customWidth="1"/>
    <col min="3" max="3" width="6" customWidth="1"/>
  </cols>
  <sheetData>
    <row r="1" spans="1:3" ht="9" customHeight="1">
      <c r="A1" s="28"/>
      <c r="B1" s="22" t="s">
        <v>19</v>
      </c>
      <c r="C1" s="23" t="s">
        <v>17</v>
      </c>
    </row>
    <row r="2" spans="1:3" ht="9" customHeight="1">
      <c r="A2" s="21" t="s">
        <v>16</v>
      </c>
      <c r="B2" s="22" t="s">
        <v>19</v>
      </c>
      <c r="C2" s="23" t="s">
        <v>17</v>
      </c>
    </row>
    <row r="3" spans="1:3" ht="22.35" customHeight="1">
      <c r="A3" s="21" t="s">
        <v>16</v>
      </c>
      <c r="B3" s="24" t="s">
        <v>19</v>
      </c>
      <c r="C3" s="25" t="s">
        <v>17</v>
      </c>
    </row>
    <row r="4" spans="1:3" ht="13.35" customHeight="1">
      <c r="A4" s="21" t="s">
        <v>16</v>
      </c>
      <c r="B4" s="22" t="s">
        <v>19</v>
      </c>
      <c r="C4" s="23" t="s">
        <v>17</v>
      </c>
    </row>
    <row r="5" spans="1:3" ht="9" customHeight="1">
      <c r="A5" s="21" t="s">
        <v>16</v>
      </c>
      <c r="B5" s="22" t="s">
        <v>19</v>
      </c>
      <c r="C5" s="23" t="s">
        <v>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1"/>
  <sheetViews>
    <sheetView workbookViewId="0"/>
  </sheetViews>
  <sheetFormatPr defaultRowHeight="12.75"/>
  <cols>
    <col min="1" max="1" width="104.6640625" customWidth="1"/>
    <col min="2" max="2" width="18.1640625" customWidth="1"/>
  </cols>
  <sheetData>
    <row r="1" spans="1:2" ht="40.5" customHeight="1">
      <c r="A1" s="27" t="s">
        <v>22</v>
      </c>
      <c r="B1" s="29" t="s">
        <v>23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A2" sqref="A2:C5"/>
    </sheetView>
  </sheetViews>
  <sheetFormatPr defaultRowHeight="12.75"/>
  <cols>
    <col min="1" max="1" width="103.33203125" customWidth="1"/>
    <col min="2" max="2" width="10" customWidth="1"/>
    <col min="3" max="3" width="6" customWidth="1"/>
  </cols>
  <sheetData>
    <row r="1" spans="1:3" ht="9" customHeight="1">
      <c r="A1" s="28"/>
      <c r="B1" s="22" t="s">
        <v>19</v>
      </c>
      <c r="C1" s="23" t="s">
        <v>17</v>
      </c>
    </row>
    <row r="2" spans="1:3" ht="9" customHeight="1">
      <c r="A2" s="21" t="s">
        <v>18</v>
      </c>
      <c r="B2" s="22" t="s">
        <v>19</v>
      </c>
      <c r="C2" s="23" t="s">
        <v>17</v>
      </c>
    </row>
    <row r="3" spans="1:3" ht="9" customHeight="1">
      <c r="A3" s="21" t="s">
        <v>16</v>
      </c>
      <c r="B3" s="22" t="s">
        <v>19</v>
      </c>
      <c r="C3" s="23" t="s">
        <v>17</v>
      </c>
    </row>
    <row r="4" spans="1:3" ht="9" customHeight="1">
      <c r="A4" s="21" t="s">
        <v>16</v>
      </c>
      <c r="B4" s="22" t="s">
        <v>19</v>
      </c>
      <c r="C4" s="23" t="s">
        <v>17</v>
      </c>
    </row>
    <row r="5" spans="1:3" ht="9" customHeight="1">
      <c r="A5" s="21" t="s">
        <v>16</v>
      </c>
      <c r="B5" s="22" t="s">
        <v>19</v>
      </c>
      <c r="C5" s="23" t="s">
        <v>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selection sqref="A1:C12"/>
    </sheetView>
  </sheetViews>
  <sheetFormatPr defaultRowHeight="12.75"/>
  <cols>
    <col min="1" max="1" width="103.33203125" customWidth="1"/>
    <col min="2" max="2" width="10" customWidth="1"/>
    <col min="3" max="3" width="6" customWidth="1"/>
  </cols>
  <sheetData>
    <row r="1" spans="1:3" ht="9" customHeight="1">
      <c r="A1" s="21" t="s">
        <v>18</v>
      </c>
      <c r="B1" s="22" t="s">
        <v>19</v>
      </c>
      <c r="C1" s="23" t="s">
        <v>19</v>
      </c>
    </row>
    <row r="2" spans="1:3" ht="17.45" customHeight="1">
      <c r="A2" s="21" t="s">
        <v>18</v>
      </c>
      <c r="B2" s="22" t="s">
        <v>17</v>
      </c>
      <c r="C2" s="23" t="s">
        <v>19</v>
      </c>
    </row>
    <row r="3" spans="1:3" ht="18.75" customHeight="1">
      <c r="A3" s="30" t="s">
        <v>18</v>
      </c>
      <c r="B3" s="24" t="s">
        <v>19</v>
      </c>
      <c r="C3" s="25" t="s">
        <v>19</v>
      </c>
    </row>
    <row r="4" spans="1:3" ht="17.45" customHeight="1">
      <c r="A4" s="21" t="s">
        <v>18</v>
      </c>
      <c r="B4" s="22" t="s">
        <v>17</v>
      </c>
      <c r="C4" s="23" t="s">
        <v>19</v>
      </c>
    </row>
    <row r="5" spans="1:3" ht="18.75" customHeight="1">
      <c r="A5" s="30" t="s">
        <v>18</v>
      </c>
      <c r="B5" s="24" t="s">
        <v>19</v>
      </c>
      <c r="C5" s="25" t="s">
        <v>17</v>
      </c>
    </row>
    <row r="6" spans="1:3" ht="17.45" customHeight="1">
      <c r="A6" s="21" t="s">
        <v>18</v>
      </c>
      <c r="B6" s="22" t="s">
        <v>17</v>
      </c>
      <c r="C6" s="23" t="s">
        <v>17</v>
      </c>
    </row>
    <row r="7" spans="1:3" ht="18.75" customHeight="1">
      <c r="A7" s="30" t="s">
        <v>18</v>
      </c>
      <c r="B7" s="24" t="s">
        <v>19</v>
      </c>
      <c r="C7" s="25" t="s">
        <v>17</v>
      </c>
    </row>
    <row r="8" spans="1:3" ht="13.35" customHeight="1">
      <c r="A8" s="21" t="s">
        <v>18</v>
      </c>
      <c r="B8" s="22" t="s">
        <v>17</v>
      </c>
      <c r="C8" s="23" t="s">
        <v>17</v>
      </c>
    </row>
    <row r="9" spans="1:3" ht="13.35" customHeight="1">
      <c r="A9" s="21" t="s">
        <v>18</v>
      </c>
      <c r="B9" s="22" t="s">
        <v>19</v>
      </c>
      <c r="C9" s="23" t="s">
        <v>17</v>
      </c>
    </row>
    <row r="10" spans="1:3" ht="13.35" customHeight="1">
      <c r="A10" s="21" t="s">
        <v>18</v>
      </c>
      <c r="B10" s="22" t="s">
        <v>17</v>
      </c>
      <c r="C10" s="23" t="s">
        <v>17</v>
      </c>
    </row>
    <row r="11" spans="1:3" ht="13.35" customHeight="1">
      <c r="A11" s="21" t="s">
        <v>18</v>
      </c>
      <c r="B11" s="22" t="s">
        <v>19</v>
      </c>
      <c r="C11" s="23" t="s">
        <v>17</v>
      </c>
    </row>
    <row r="12" spans="1:3" ht="9" customHeight="1">
      <c r="A12" s="21" t="s">
        <v>18</v>
      </c>
      <c r="B12" s="22" t="s">
        <v>17</v>
      </c>
      <c r="C12" s="23" t="s">
        <v>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B1"/>
  <sheetViews>
    <sheetView workbookViewId="0"/>
  </sheetViews>
  <sheetFormatPr defaultRowHeight="12.75"/>
  <cols>
    <col min="1" max="1" width="104.6640625" customWidth="1"/>
    <col min="2" max="2" width="18.1640625" customWidth="1"/>
  </cols>
  <sheetData>
    <row r="1" spans="1:2" ht="12" customHeight="1">
      <c r="A1" s="21" t="s">
        <v>18</v>
      </c>
      <c r="B1" s="22" t="s">
        <v>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cols>
    <col min="1" max="1" width="123.1640625" customWidth="1"/>
  </cols>
  <sheetData>
    <row r="1" spans="1:1" ht="9" customHeight="1">
      <c r="A1" s="31" t="s">
        <v>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sqref="A1:E15"/>
    </sheetView>
  </sheetViews>
  <sheetFormatPr defaultRowHeight="12.75"/>
  <cols>
    <col min="1" max="1" width="6" customWidth="1"/>
    <col min="2" max="2" width="39.1640625" customWidth="1"/>
    <col min="3" max="3" width="14" customWidth="1"/>
    <col min="4" max="4" width="15.1640625" customWidth="1"/>
    <col min="5" max="5" width="14" customWidth="1"/>
  </cols>
  <sheetData>
    <row r="1" spans="1:5" ht="18" customHeight="1">
      <c r="A1" s="7" t="s">
        <v>26</v>
      </c>
      <c r="B1" s="6" t="s">
        <v>27</v>
      </c>
      <c r="C1" s="13">
        <v>45</v>
      </c>
      <c r="D1" s="13">
        <v>8.5500000000000007</v>
      </c>
      <c r="E1" s="13">
        <v>53.55</v>
      </c>
    </row>
    <row r="2" spans="1:5" ht="18" customHeight="1">
      <c r="A2" s="16" t="s">
        <v>28</v>
      </c>
      <c r="B2" s="9" t="s">
        <v>29</v>
      </c>
      <c r="C2" s="14">
        <v>5</v>
      </c>
      <c r="D2" s="13">
        <v>0.95</v>
      </c>
      <c r="E2" s="13">
        <v>5.95</v>
      </c>
    </row>
    <row r="3" spans="1:5" ht="18" customHeight="1">
      <c r="A3" s="16" t="s">
        <v>30</v>
      </c>
      <c r="B3" s="9" t="s">
        <v>31</v>
      </c>
      <c r="C3" s="14">
        <v>10</v>
      </c>
      <c r="D3" s="13">
        <v>1.9</v>
      </c>
      <c r="E3" s="13">
        <v>11.9</v>
      </c>
    </row>
    <row r="4" spans="1:5" ht="26.25" customHeight="1">
      <c r="A4" s="32" t="s">
        <v>32</v>
      </c>
      <c r="B4" s="9" t="s">
        <v>33</v>
      </c>
      <c r="C4" s="33">
        <v>10</v>
      </c>
      <c r="D4" s="34">
        <v>1.9</v>
      </c>
      <c r="E4" s="34">
        <v>11.9</v>
      </c>
    </row>
    <row r="5" spans="1:5" ht="9" customHeight="1">
      <c r="A5" s="16" t="s">
        <v>34</v>
      </c>
      <c r="B5" s="17" t="s">
        <v>35</v>
      </c>
      <c r="C5" s="14">
        <v>10</v>
      </c>
      <c r="D5" s="13">
        <v>1.9</v>
      </c>
      <c r="E5" s="13">
        <v>11.9</v>
      </c>
    </row>
    <row r="6" spans="1:5" ht="18" customHeight="1">
      <c r="A6" s="16" t="s">
        <v>36</v>
      </c>
      <c r="B6" s="9" t="s">
        <v>37</v>
      </c>
      <c r="C6" s="14">
        <v>10</v>
      </c>
      <c r="D6" s="13">
        <v>1.9</v>
      </c>
      <c r="E6" s="13">
        <v>11.9</v>
      </c>
    </row>
    <row r="7" spans="1:5" ht="9" customHeight="1">
      <c r="A7" s="7" t="s">
        <v>38</v>
      </c>
      <c r="B7" s="6" t="s">
        <v>39</v>
      </c>
      <c r="C7" s="14">
        <v>10</v>
      </c>
      <c r="D7" s="13">
        <v>1.9</v>
      </c>
      <c r="E7" s="13">
        <v>11.9</v>
      </c>
    </row>
    <row r="8" spans="1:5" ht="9" customHeight="1">
      <c r="A8" s="7" t="s">
        <v>40</v>
      </c>
      <c r="B8" s="6" t="s">
        <v>41</v>
      </c>
      <c r="C8" s="14">
        <v>10</v>
      </c>
      <c r="D8" s="13">
        <v>1.9</v>
      </c>
      <c r="E8" s="13">
        <v>11.9</v>
      </c>
    </row>
    <row r="9" spans="1:5" ht="10.35" customHeight="1">
      <c r="A9" s="10"/>
      <c r="B9" s="12" t="s">
        <v>42</v>
      </c>
      <c r="C9" s="15">
        <v>80</v>
      </c>
      <c r="D9" s="15">
        <v>15.2</v>
      </c>
      <c r="E9" s="15">
        <v>95.2</v>
      </c>
    </row>
    <row r="10" spans="1:5" ht="19.5" customHeight="1">
      <c r="A10" s="113" t="s">
        <v>43</v>
      </c>
      <c r="B10" s="114"/>
      <c r="C10" s="114"/>
      <c r="D10" s="114"/>
      <c r="E10" s="115"/>
    </row>
    <row r="11" spans="1:5" ht="9" customHeight="1">
      <c r="A11" s="7" t="s">
        <v>44</v>
      </c>
      <c r="B11" s="6" t="s">
        <v>45</v>
      </c>
      <c r="C11" s="14">
        <v>10</v>
      </c>
      <c r="D11" s="13">
        <v>1.9</v>
      </c>
      <c r="E11" s="13">
        <v>11.9</v>
      </c>
    </row>
    <row r="12" spans="1:5" ht="9" customHeight="1">
      <c r="A12" s="7" t="s">
        <v>46</v>
      </c>
      <c r="B12" s="6" t="s">
        <v>47</v>
      </c>
      <c r="C12" s="14">
        <v>10</v>
      </c>
      <c r="D12" s="13">
        <v>1.9</v>
      </c>
      <c r="E12" s="13">
        <v>11.9</v>
      </c>
    </row>
    <row r="13" spans="1:5" ht="9.75" customHeight="1">
      <c r="A13" s="10"/>
      <c r="B13" s="11" t="s">
        <v>48</v>
      </c>
      <c r="C13" s="15">
        <v>20</v>
      </c>
      <c r="D13" s="15">
        <v>3.8</v>
      </c>
      <c r="E13" s="15">
        <v>23.8</v>
      </c>
    </row>
    <row r="14" spans="1:5" ht="14.45" customHeight="1">
      <c r="A14" s="35"/>
      <c r="B14" s="36" t="s">
        <v>49</v>
      </c>
      <c r="C14" s="37">
        <v>390</v>
      </c>
      <c r="D14" s="37">
        <v>74.099999999999994</v>
      </c>
      <c r="E14" s="37">
        <v>464.1</v>
      </c>
    </row>
    <row r="15" spans="1:5" ht="15.95" customHeight="1">
      <c r="A15" s="35"/>
      <c r="B15" s="38" t="s">
        <v>50</v>
      </c>
      <c r="C15" s="37">
        <v>125</v>
      </c>
      <c r="D15" s="37">
        <v>23.75</v>
      </c>
      <c r="E15" s="37">
        <v>148.75</v>
      </c>
    </row>
  </sheetData>
  <mergeCells count="1">
    <mergeCell ref="A10:E1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B1"/>
  <sheetViews>
    <sheetView workbookViewId="0"/>
  </sheetViews>
  <sheetFormatPr defaultRowHeight="12.75"/>
  <cols>
    <col min="1" max="1" width="104.6640625" customWidth="1"/>
    <col min="2" max="2" width="18.1640625" customWidth="1"/>
  </cols>
  <sheetData>
    <row r="1" spans="1:2" ht="59.25" customHeight="1">
      <c r="A1" s="27" t="s">
        <v>22</v>
      </c>
      <c r="B1" s="29" t="s">
        <v>51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cols>
    <col min="1" max="1" width="123.1640625" customWidth="1"/>
  </cols>
  <sheetData>
    <row r="1" spans="1:1" ht="21" customHeight="1">
      <c r="A1" s="27" t="s">
        <v>52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cols>
    <col min="1" max="1" width="123.1640625" customWidth="1"/>
  </cols>
  <sheetData>
    <row r="1" spans="1:1" ht="27" customHeight="1">
      <c r="A1" s="31" t="s">
        <v>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8" sqref="A8"/>
    </sheetView>
  </sheetViews>
  <sheetFormatPr defaultRowHeight="12.75"/>
  <cols>
    <col min="1" max="1" width="123.1640625" customWidth="1"/>
  </cols>
  <sheetData>
    <row r="1" spans="1:1" ht="9" customHeight="1">
      <c r="A1" s="2" t="s">
        <v>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2"/>
  <sheetViews>
    <sheetView workbookViewId="0"/>
  </sheetViews>
  <sheetFormatPr defaultRowHeight="12.75"/>
  <cols>
    <col min="1" max="1" width="103.33203125" customWidth="1"/>
    <col min="2" max="2" width="10" customWidth="1"/>
    <col min="3" max="3" width="6" customWidth="1"/>
  </cols>
  <sheetData>
    <row r="1" spans="1:3" ht="9" customHeight="1">
      <c r="A1" s="21" t="s">
        <v>16</v>
      </c>
      <c r="B1" s="22" t="s">
        <v>19</v>
      </c>
      <c r="C1" s="23" t="s">
        <v>19</v>
      </c>
    </row>
    <row r="2" spans="1:3" ht="9" customHeight="1">
      <c r="A2" s="21" t="s">
        <v>18</v>
      </c>
      <c r="B2" s="22" t="s">
        <v>19</v>
      </c>
      <c r="C2" s="23" t="s">
        <v>19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selection sqref="A1:B3"/>
    </sheetView>
  </sheetViews>
  <sheetFormatPr defaultRowHeight="12.75"/>
  <cols>
    <col min="1" max="1" width="38.83203125" customWidth="1"/>
    <col min="2" max="2" width="14.1640625" customWidth="1"/>
  </cols>
  <sheetData>
    <row r="1" spans="1:2" ht="12" customHeight="1">
      <c r="A1" s="39" t="s">
        <v>54</v>
      </c>
      <c r="B1" s="37">
        <v>464.1</v>
      </c>
    </row>
    <row r="2" spans="1:2" ht="14.45" customHeight="1">
      <c r="A2" s="40" t="s">
        <v>55</v>
      </c>
      <c r="B2" s="41">
        <v>267.75</v>
      </c>
    </row>
    <row r="3" spans="1:2" ht="14.45" customHeight="1">
      <c r="A3" s="40" t="s">
        <v>56</v>
      </c>
      <c r="B3" s="42">
        <v>196.35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C5"/>
  <sheetViews>
    <sheetView zoomScale="80" zoomScaleNormal="80" workbookViewId="0">
      <selection sqref="A1:C5"/>
    </sheetView>
  </sheetViews>
  <sheetFormatPr defaultRowHeight="12.75"/>
  <cols>
    <col min="1" max="1" width="38.83203125" customWidth="1"/>
    <col min="2" max="2" width="14.1640625" customWidth="1"/>
    <col min="3" max="3" width="15.1640625" customWidth="1"/>
  </cols>
  <sheetData>
    <row r="1" spans="1:3" ht="24" customHeight="1">
      <c r="A1" s="43" t="s">
        <v>57</v>
      </c>
      <c r="B1" s="5" t="s">
        <v>58</v>
      </c>
      <c r="C1" s="5" t="s">
        <v>59</v>
      </c>
    </row>
    <row r="2" spans="1:3" ht="12" customHeight="1">
      <c r="A2" s="40" t="s">
        <v>60</v>
      </c>
      <c r="B2" s="41">
        <v>30</v>
      </c>
      <c r="C2" s="41">
        <v>60</v>
      </c>
    </row>
    <row r="3" spans="1:3" ht="12" customHeight="1">
      <c r="A3" s="40" t="s">
        <v>61</v>
      </c>
      <c r="B3" s="41">
        <v>130</v>
      </c>
      <c r="C3" s="41">
        <v>260</v>
      </c>
    </row>
    <row r="4" spans="1:3" ht="12" customHeight="1">
      <c r="A4" s="40" t="s">
        <v>62</v>
      </c>
      <c r="B4" s="41">
        <v>65</v>
      </c>
      <c r="C4" s="41">
        <v>130</v>
      </c>
    </row>
    <row r="5" spans="1:3" ht="12" customHeight="1">
      <c r="A5" s="40" t="s">
        <v>63</v>
      </c>
      <c r="B5" s="41">
        <v>13</v>
      </c>
      <c r="C5" s="41">
        <v>26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B1"/>
  <sheetViews>
    <sheetView workbookViewId="0">
      <selection sqref="A1:B1"/>
    </sheetView>
  </sheetViews>
  <sheetFormatPr defaultRowHeight="12.75"/>
  <cols>
    <col min="1" max="1" width="38.83203125" customWidth="1"/>
    <col min="2" max="2" width="14.1640625" customWidth="1"/>
  </cols>
  <sheetData>
    <row r="1" spans="1:2" ht="12" customHeight="1">
      <c r="A1" s="40" t="s">
        <v>64</v>
      </c>
      <c r="B1" s="44">
        <v>44478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cols>
    <col min="1" max="1" width="123.1640625" customWidth="1"/>
  </cols>
  <sheetData>
    <row r="1" spans="1:1" ht="12" customHeight="1">
      <c r="A1" s="3" t="s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85"/>
  <sheetViews>
    <sheetView tabSelected="1" view="pageBreakPreview" zoomScale="60" zoomScaleNormal="130" workbookViewId="0">
      <selection activeCell="D31" sqref="D31"/>
    </sheetView>
  </sheetViews>
  <sheetFormatPr defaultRowHeight="12.75"/>
  <cols>
    <col min="1" max="1" width="6" customWidth="1"/>
    <col min="2" max="2" width="39.1640625" customWidth="1"/>
    <col min="3" max="3" width="14" customWidth="1"/>
    <col min="4" max="4" width="15.1640625" customWidth="1"/>
    <col min="5" max="5" width="14" customWidth="1"/>
    <col min="6" max="6" width="14.1640625" style="78" customWidth="1"/>
    <col min="7" max="7" width="14.1640625" style="49" customWidth="1"/>
    <col min="8" max="8" width="13.1640625" style="65" customWidth="1"/>
    <col min="9" max="9" width="7.33203125" style="65" customWidth="1"/>
    <col min="10" max="10" width="9.33203125" style="65"/>
  </cols>
  <sheetData>
    <row r="1" spans="1:9" ht="39" customHeight="1">
      <c r="F1" s="78" t="s">
        <v>69</v>
      </c>
    </row>
    <row r="2" spans="1:9">
      <c r="B2" s="49" t="s">
        <v>182</v>
      </c>
      <c r="C2" s="49"/>
      <c r="D2" s="49"/>
    </row>
    <row r="4" spans="1:9">
      <c r="B4" s="92" t="s">
        <v>68</v>
      </c>
    </row>
    <row r="6" spans="1:9" ht="17.45" customHeight="1">
      <c r="A6" s="102" t="s">
        <v>3</v>
      </c>
      <c r="B6" s="105" t="s">
        <v>4</v>
      </c>
      <c r="C6" s="108" t="s">
        <v>5</v>
      </c>
      <c r="D6" s="109"/>
      <c r="E6" s="110"/>
    </row>
    <row r="7" spans="1:9" ht="31.5" customHeight="1">
      <c r="A7" s="103"/>
      <c r="B7" s="106"/>
      <c r="C7" s="5" t="s">
        <v>6</v>
      </c>
      <c r="D7" s="4" t="s">
        <v>7</v>
      </c>
      <c r="E7" s="81" t="s">
        <v>8</v>
      </c>
      <c r="F7" s="99" t="s">
        <v>65</v>
      </c>
      <c r="G7" s="99"/>
      <c r="H7" s="80"/>
      <c r="I7" s="66" t="s">
        <v>178</v>
      </c>
    </row>
    <row r="8" spans="1:9" ht="14.25" customHeight="1">
      <c r="A8" s="104"/>
      <c r="B8" s="107"/>
      <c r="C8" s="7" t="s">
        <v>9</v>
      </c>
      <c r="D8" s="4" t="s">
        <v>9</v>
      </c>
      <c r="E8" s="82" t="s">
        <v>9</v>
      </c>
      <c r="F8" s="90" t="s">
        <v>67</v>
      </c>
      <c r="G8" s="93" t="s">
        <v>170</v>
      </c>
    </row>
    <row r="9" spans="1:9" ht="10.35" customHeight="1">
      <c r="A9" s="8">
        <v>1</v>
      </c>
      <c r="B9" s="8">
        <v>2</v>
      </c>
      <c r="C9" s="8">
        <v>3</v>
      </c>
      <c r="D9" s="8">
        <v>4</v>
      </c>
      <c r="E9" s="83">
        <v>5</v>
      </c>
      <c r="F9" s="90"/>
      <c r="G9" s="93"/>
    </row>
    <row r="10" spans="1:9" ht="19.5" customHeight="1">
      <c r="A10" s="111" t="s">
        <v>10</v>
      </c>
      <c r="B10" s="112"/>
      <c r="C10" s="112"/>
      <c r="D10" s="112"/>
      <c r="E10" s="112"/>
      <c r="F10" s="97"/>
      <c r="G10" s="98"/>
    </row>
    <row r="11" spans="1:9" ht="9" customHeight="1">
      <c r="A11" s="7" t="s">
        <v>11</v>
      </c>
      <c r="B11" s="6" t="s">
        <v>12</v>
      </c>
      <c r="C11" s="45">
        <f>1752.3*1000</f>
        <v>1752300</v>
      </c>
      <c r="D11" s="46">
        <f>C11*19%</f>
        <v>332937</v>
      </c>
      <c r="E11" s="84">
        <f>C11+D11</f>
        <v>2085237</v>
      </c>
      <c r="F11" s="91">
        <f>E11</f>
        <v>2085237</v>
      </c>
      <c r="G11" s="94">
        <v>0</v>
      </c>
      <c r="H11" s="67" t="s">
        <v>179</v>
      </c>
      <c r="I11" s="68" t="s">
        <v>179</v>
      </c>
    </row>
    <row r="12" spans="1:9" ht="9" customHeight="1">
      <c r="A12" s="7" t="s">
        <v>71</v>
      </c>
      <c r="B12" s="6" t="s">
        <v>72</v>
      </c>
      <c r="C12" s="50">
        <v>7818982.5899999999</v>
      </c>
      <c r="D12" s="51">
        <v>1485606.69</v>
      </c>
      <c r="E12" s="85">
        <v>9304589.2799999993</v>
      </c>
      <c r="F12" s="91">
        <f t="shared" ref="F12:F71" si="0">E12</f>
        <v>9304589.2799999993</v>
      </c>
      <c r="G12" s="94">
        <v>0</v>
      </c>
      <c r="H12" s="67" t="s">
        <v>66</v>
      </c>
      <c r="I12" s="68" t="s">
        <v>66</v>
      </c>
    </row>
    <row r="13" spans="1:9" ht="21" customHeight="1">
      <c r="A13" s="7" t="s">
        <v>73</v>
      </c>
      <c r="B13" s="52" t="s">
        <v>74</v>
      </c>
      <c r="C13" s="50">
        <v>318499.99</v>
      </c>
      <c r="D13" s="51">
        <v>60515</v>
      </c>
      <c r="E13" s="85">
        <f t="shared" ref="E13:E14" si="1">C13+D13</f>
        <v>379014.99</v>
      </c>
      <c r="F13" s="91">
        <f t="shared" si="0"/>
        <v>379014.99</v>
      </c>
      <c r="G13" s="94">
        <v>0</v>
      </c>
      <c r="H13" s="69" t="s">
        <v>66</v>
      </c>
      <c r="I13" s="70" t="s">
        <v>66</v>
      </c>
    </row>
    <row r="14" spans="1:9" ht="13.5" customHeight="1">
      <c r="A14" s="7" t="s">
        <v>75</v>
      </c>
      <c r="B14" s="6" t="s">
        <v>76</v>
      </c>
      <c r="C14" s="50">
        <v>0</v>
      </c>
      <c r="D14" s="51">
        <f t="shared" ref="D14" si="2">C14*19%</f>
        <v>0</v>
      </c>
      <c r="E14" s="85">
        <f t="shared" si="1"/>
        <v>0</v>
      </c>
      <c r="F14" s="91">
        <f t="shared" si="0"/>
        <v>0</v>
      </c>
      <c r="G14" s="94">
        <v>0</v>
      </c>
      <c r="H14" s="67" t="s">
        <v>66</v>
      </c>
      <c r="I14" s="68" t="s">
        <v>66</v>
      </c>
    </row>
    <row r="15" spans="1:9" ht="11.25" customHeight="1">
      <c r="A15" s="53"/>
      <c r="B15" s="12" t="s">
        <v>77</v>
      </c>
      <c r="C15" s="54">
        <f>SUM(C11:C14)</f>
        <v>9889782.5800000001</v>
      </c>
      <c r="D15" s="51">
        <f>SUM(D11:D14)</f>
        <v>1879058.69</v>
      </c>
      <c r="E15" s="85">
        <f>SUM(E11:E14)</f>
        <v>11768841.27</v>
      </c>
      <c r="F15" s="85">
        <f t="shared" si="0"/>
        <v>11768841.27</v>
      </c>
      <c r="G15" s="85">
        <v>0</v>
      </c>
    </row>
    <row r="16" spans="1:9" ht="23.85" customHeight="1">
      <c r="A16" s="100" t="s">
        <v>78</v>
      </c>
      <c r="B16" s="101"/>
      <c r="C16" s="101"/>
      <c r="D16" s="101"/>
      <c r="E16" s="101"/>
      <c r="F16" s="100"/>
      <c r="G16" s="101"/>
    </row>
    <row r="17" spans="1:9" ht="21.75" customHeight="1">
      <c r="A17" s="55">
        <v>2</v>
      </c>
      <c r="B17" s="52" t="s">
        <v>79</v>
      </c>
      <c r="C17" s="50">
        <f>400*1000</f>
        <v>400000</v>
      </c>
      <c r="D17" s="51">
        <f>C17*19%</f>
        <v>76000</v>
      </c>
      <c r="E17" s="85">
        <f>C17+D17</f>
        <v>476000</v>
      </c>
      <c r="F17" s="91">
        <f t="shared" si="0"/>
        <v>476000</v>
      </c>
      <c r="G17" s="94">
        <v>0</v>
      </c>
      <c r="H17" s="67" t="s">
        <v>66</v>
      </c>
      <c r="I17" s="68" t="s">
        <v>66</v>
      </c>
    </row>
    <row r="18" spans="1:9" ht="11.25" customHeight="1">
      <c r="A18" s="53"/>
      <c r="B18" s="12" t="s">
        <v>80</v>
      </c>
      <c r="C18" s="54">
        <f>SUM(C17)</f>
        <v>400000</v>
      </c>
      <c r="D18" s="51">
        <f>C18*19%</f>
        <v>76000</v>
      </c>
      <c r="E18" s="85">
        <f>C18+D18</f>
        <v>476000</v>
      </c>
      <c r="F18" s="85">
        <f t="shared" si="0"/>
        <v>476000</v>
      </c>
      <c r="G18" s="85">
        <v>0</v>
      </c>
    </row>
    <row r="19" spans="1:9" ht="19.5" customHeight="1">
      <c r="A19" s="100" t="s">
        <v>81</v>
      </c>
      <c r="B19" s="101"/>
      <c r="C19" s="101"/>
      <c r="D19" s="101"/>
      <c r="E19" s="101"/>
      <c r="F19" s="100"/>
      <c r="G19" s="101"/>
    </row>
    <row r="20" spans="1:9" ht="9" customHeight="1">
      <c r="A20" s="7" t="s">
        <v>82</v>
      </c>
      <c r="B20" s="6" t="s">
        <v>83</v>
      </c>
      <c r="C20" s="50">
        <v>17000</v>
      </c>
      <c r="D20" s="56">
        <f>C20*19%</f>
        <v>3230</v>
      </c>
      <c r="E20" s="86">
        <f>C20+D20</f>
        <v>20230</v>
      </c>
      <c r="F20" s="91">
        <f t="shared" si="0"/>
        <v>20230</v>
      </c>
      <c r="G20" s="94">
        <v>0</v>
      </c>
      <c r="H20" s="67" t="s">
        <v>66</v>
      </c>
      <c r="I20" s="68" t="s">
        <v>179</v>
      </c>
    </row>
    <row r="21" spans="1:9" ht="21" customHeight="1">
      <c r="A21" s="7" t="s">
        <v>84</v>
      </c>
      <c r="B21" s="52" t="s">
        <v>85</v>
      </c>
      <c r="C21" s="50">
        <v>25000</v>
      </c>
      <c r="D21" s="56">
        <v>0</v>
      </c>
      <c r="E21" s="86">
        <f t="shared" ref="E21:E31" si="3">C21+D21</f>
        <v>25000</v>
      </c>
      <c r="F21" s="91">
        <f t="shared" si="0"/>
        <v>25000</v>
      </c>
      <c r="G21" s="94">
        <v>0</v>
      </c>
      <c r="H21" s="67" t="s">
        <v>66</v>
      </c>
      <c r="I21" s="68" t="s">
        <v>179</v>
      </c>
    </row>
    <row r="22" spans="1:9" ht="9" customHeight="1">
      <c r="A22" s="7" t="s">
        <v>86</v>
      </c>
      <c r="B22" s="6" t="s">
        <v>70</v>
      </c>
      <c r="C22" s="50">
        <v>0</v>
      </c>
      <c r="D22" s="56">
        <f t="shared" ref="D22:D31" si="4">C22*19%</f>
        <v>0</v>
      </c>
      <c r="E22" s="86">
        <f t="shared" si="3"/>
        <v>0</v>
      </c>
      <c r="F22" s="91">
        <f t="shared" si="0"/>
        <v>0</v>
      </c>
      <c r="G22" s="94">
        <v>0</v>
      </c>
      <c r="H22" s="67" t="s">
        <v>66</v>
      </c>
      <c r="I22" s="68" t="s">
        <v>179</v>
      </c>
    </row>
    <row r="23" spans="1:9" ht="21.75" customHeight="1">
      <c r="A23" s="7" t="s">
        <v>87</v>
      </c>
      <c r="B23" s="52" t="s">
        <v>88</v>
      </c>
      <c r="C23" s="50">
        <v>0</v>
      </c>
      <c r="D23" s="56">
        <f t="shared" si="4"/>
        <v>0</v>
      </c>
      <c r="E23" s="86">
        <f t="shared" si="3"/>
        <v>0</v>
      </c>
      <c r="F23" s="91">
        <f t="shared" si="0"/>
        <v>0</v>
      </c>
      <c r="G23" s="94">
        <v>0</v>
      </c>
      <c r="H23" s="67" t="s">
        <v>66</v>
      </c>
      <c r="I23" s="68" t="s">
        <v>179</v>
      </c>
    </row>
    <row r="24" spans="1:9" ht="9" customHeight="1">
      <c r="A24" s="7" t="s">
        <v>89</v>
      </c>
      <c r="B24" s="6" t="s">
        <v>90</v>
      </c>
      <c r="C24" s="56">
        <v>41500</v>
      </c>
      <c r="D24" s="56">
        <f t="shared" si="4"/>
        <v>7885</v>
      </c>
      <c r="E24" s="86">
        <f t="shared" si="3"/>
        <v>49385</v>
      </c>
      <c r="F24" s="91">
        <f t="shared" si="0"/>
        <v>49385</v>
      </c>
      <c r="G24" s="94">
        <v>0</v>
      </c>
      <c r="H24" s="67"/>
      <c r="I24" s="68"/>
    </row>
    <row r="25" spans="1:9" ht="13.5" customHeight="1">
      <c r="A25" s="16" t="s">
        <v>91</v>
      </c>
      <c r="B25" s="17" t="s">
        <v>92</v>
      </c>
      <c r="C25" s="50">
        <v>0</v>
      </c>
      <c r="D25" s="56">
        <f t="shared" si="4"/>
        <v>0</v>
      </c>
      <c r="E25" s="86">
        <f t="shared" si="3"/>
        <v>0</v>
      </c>
      <c r="F25" s="91">
        <f t="shared" si="0"/>
        <v>0</v>
      </c>
      <c r="G25" s="94">
        <v>0</v>
      </c>
      <c r="H25" s="67" t="s">
        <v>66</v>
      </c>
      <c r="I25" s="68" t="s">
        <v>179</v>
      </c>
    </row>
    <row r="26" spans="1:9" ht="12.75" customHeight="1">
      <c r="A26" s="16" t="s">
        <v>93</v>
      </c>
      <c r="B26" s="17" t="s">
        <v>94</v>
      </c>
      <c r="C26" s="50">
        <v>0</v>
      </c>
      <c r="D26" s="56">
        <f t="shared" si="4"/>
        <v>0</v>
      </c>
      <c r="E26" s="86">
        <f t="shared" si="3"/>
        <v>0</v>
      </c>
      <c r="F26" s="91">
        <f t="shared" si="0"/>
        <v>0</v>
      </c>
      <c r="G26" s="94">
        <v>0</v>
      </c>
      <c r="H26" s="67" t="s">
        <v>66</v>
      </c>
      <c r="I26" s="68" t="s">
        <v>179</v>
      </c>
    </row>
    <row r="27" spans="1:9" ht="21.75" customHeight="1">
      <c r="A27" s="16" t="s">
        <v>95</v>
      </c>
      <c r="B27" s="52" t="s">
        <v>96</v>
      </c>
      <c r="C27" s="50">
        <v>41500</v>
      </c>
      <c r="D27" s="56">
        <f t="shared" si="4"/>
        <v>7885</v>
      </c>
      <c r="E27" s="86">
        <f t="shared" si="3"/>
        <v>49385</v>
      </c>
      <c r="F27" s="91">
        <f t="shared" si="0"/>
        <v>49385</v>
      </c>
      <c r="G27" s="94">
        <v>0</v>
      </c>
      <c r="H27" s="67" t="s">
        <v>66</v>
      </c>
      <c r="I27" s="68" t="s">
        <v>179</v>
      </c>
    </row>
    <row r="28" spans="1:9" ht="16.5" customHeight="1">
      <c r="A28" s="16" t="s">
        <v>97</v>
      </c>
      <c r="B28" s="52" t="s">
        <v>98</v>
      </c>
      <c r="C28" s="50">
        <v>0</v>
      </c>
      <c r="D28" s="56">
        <f t="shared" si="4"/>
        <v>0</v>
      </c>
      <c r="E28" s="86">
        <f t="shared" si="3"/>
        <v>0</v>
      </c>
      <c r="F28" s="91">
        <f t="shared" si="0"/>
        <v>0</v>
      </c>
      <c r="G28" s="94">
        <v>0</v>
      </c>
      <c r="H28" s="67" t="s">
        <v>66</v>
      </c>
      <c r="I28" s="68" t="s">
        <v>179</v>
      </c>
    </row>
    <row r="29" spans="1:9" ht="22.5" customHeight="1">
      <c r="A29" s="16" t="s">
        <v>99</v>
      </c>
      <c r="B29" s="17" t="s">
        <v>177</v>
      </c>
      <c r="C29" s="50">
        <v>0</v>
      </c>
      <c r="D29" s="56">
        <f t="shared" si="4"/>
        <v>0</v>
      </c>
      <c r="E29" s="86">
        <f t="shared" si="3"/>
        <v>0</v>
      </c>
      <c r="F29" s="91">
        <f t="shared" si="0"/>
        <v>0</v>
      </c>
      <c r="G29" s="94">
        <v>0</v>
      </c>
      <c r="H29" s="67" t="s">
        <v>66</v>
      </c>
      <c r="I29" s="68" t="s">
        <v>179</v>
      </c>
    </row>
    <row r="30" spans="1:9" ht="9.75" customHeight="1">
      <c r="A30" s="16" t="s">
        <v>100</v>
      </c>
      <c r="B30" s="17" t="s">
        <v>101</v>
      </c>
      <c r="C30" s="50">
        <v>0</v>
      </c>
      <c r="D30" s="56">
        <f t="shared" si="4"/>
        <v>0</v>
      </c>
      <c r="E30" s="86">
        <f t="shared" si="3"/>
        <v>0</v>
      </c>
      <c r="F30" s="91">
        <f t="shared" si="0"/>
        <v>0</v>
      </c>
      <c r="G30" s="94">
        <v>0</v>
      </c>
      <c r="H30" s="67" t="s">
        <v>66</v>
      </c>
      <c r="I30" s="68" t="s">
        <v>179</v>
      </c>
    </row>
    <row r="31" spans="1:9" ht="9" customHeight="1">
      <c r="A31" s="7" t="s">
        <v>102</v>
      </c>
      <c r="B31" s="6" t="s">
        <v>103</v>
      </c>
      <c r="C31" s="50">
        <v>0</v>
      </c>
      <c r="D31" s="56">
        <f t="shared" si="4"/>
        <v>0</v>
      </c>
      <c r="E31" s="86">
        <f t="shared" si="3"/>
        <v>0</v>
      </c>
      <c r="F31" s="91">
        <f t="shared" si="0"/>
        <v>0</v>
      </c>
      <c r="G31" s="94">
        <v>0</v>
      </c>
      <c r="H31" s="67" t="s">
        <v>66</v>
      </c>
      <c r="I31" s="68" t="s">
        <v>179</v>
      </c>
    </row>
    <row r="32" spans="1:9" ht="9" customHeight="1">
      <c r="A32" s="7" t="s">
        <v>104</v>
      </c>
      <c r="B32" s="6" t="s">
        <v>105</v>
      </c>
      <c r="C32" s="50">
        <v>846225.55</v>
      </c>
      <c r="D32" s="56">
        <v>160782.85</v>
      </c>
      <c r="E32" s="86">
        <v>1007008.4</v>
      </c>
      <c r="F32" s="91">
        <f t="shared" si="0"/>
        <v>1007008.4</v>
      </c>
      <c r="G32" s="94">
        <v>0</v>
      </c>
      <c r="H32" s="67" t="s">
        <v>66</v>
      </c>
      <c r="I32" s="68" t="s">
        <v>179</v>
      </c>
    </row>
    <row r="33" spans="1:9" ht="9" customHeight="1">
      <c r="A33" s="7" t="s">
        <v>106</v>
      </c>
      <c r="B33" s="6" t="s">
        <v>107</v>
      </c>
      <c r="C33" s="50">
        <v>1306838.33</v>
      </c>
      <c r="D33" s="56">
        <v>248299.28</v>
      </c>
      <c r="E33" s="86">
        <v>1555137.61</v>
      </c>
      <c r="F33" s="91">
        <f t="shared" si="0"/>
        <v>1555137.61</v>
      </c>
      <c r="G33" s="94">
        <v>0</v>
      </c>
      <c r="H33" s="67" t="s">
        <v>66</v>
      </c>
      <c r="I33" s="68" t="s">
        <v>179</v>
      </c>
    </row>
    <row r="34" spans="1:9" ht="11.25" customHeight="1">
      <c r="A34" s="53"/>
      <c r="B34" s="12" t="s">
        <v>108</v>
      </c>
      <c r="C34" s="47">
        <f>C20+C21+C22+C23+C24+C31+C32+C33</f>
        <v>2236563.88</v>
      </c>
      <c r="D34" s="47">
        <f>D20+D21+D22+D23+D24+D31+D32+D33</f>
        <v>420197.13</v>
      </c>
      <c r="E34" s="47">
        <f>E20+E21+E22+E23+E24+E31+E32+E33</f>
        <v>2656761.0099999998</v>
      </c>
      <c r="F34" s="87">
        <f t="shared" si="0"/>
        <v>2656761.0099999998</v>
      </c>
      <c r="G34" s="87">
        <v>0</v>
      </c>
    </row>
    <row r="35" spans="1:9" ht="19.5" customHeight="1">
      <c r="A35" s="63" t="s">
        <v>109</v>
      </c>
      <c r="B35" s="64"/>
      <c r="C35" s="64"/>
      <c r="D35" s="64"/>
      <c r="E35" s="64"/>
      <c r="F35" s="63"/>
      <c r="G35" s="64"/>
    </row>
    <row r="36" spans="1:9" ht="21" customHeight="1">
      <c r="A36" s="7" t="s">
        <v>110</v>
      </c>
      <c r="B36" s="6" t="s">
        <v>111</v>
      </c>
      <c r="C36" s="56">
        <v>86960484.810000002</v>
      </c>
      <c r="D36" s="56">
        <v>16522492.109999999</v>
      </c>
      <c r="E36" s="86">
        <f>C36+D36</f>
        <v>103482976.92</v>
      </c>
      <c r="F36" s="91">
        <f t="shared" si="0"/>
        <v>103482976.92</v>
      </c>
      <c r="G36" s="94">
        <v>0</v>
      </c>
      <c r="H36" s="67"/>
      <c r="I36" s="68"/>
    </row>
    <row r="37" spans="1:9" ht="11.25" customHeight="1">
      <c r="A37" s="16" t="s">
        <v>112</v>
      </c>
      <c r="B37" s="17" t="s">
        <v>113</v>
      </c>
      <c r="C37" s="50">
        <v>0</v>
      </c>
      <c r="D37" s="56">
        <v>0</v>
      </c>
      <c r="E37" s="86">
        <v>0</v>
      </c>
      <c r="F37" s="91">
        <f t="shared" si="0"/>
        <v>0</v>
      </c>
      <c r="G37" s="94">
        <v>0</v>
      </c>
      <c r="H37" s="67" t="s">
        <v>66</v>
      </c>
      <c r="I37" s="68" t="s">
        <v>66</v>
      </c>
    </row>
    <row r="38" spans="1:9" ht="12.75" customHeight="1">
      <c r="A38" s="16" t="s">
        <v>114</v>
      </c>
      <c r="B38" s="17" t="s">
        <v>115</v>
      </c>
      <c r="C38" s="50">
        <v>86960484.810000002</v>
      </c>
      <c r="D38" s="56">
        <v>16522492.109999999</v>
      </c>
      <c r="E38" s="86">
        <f>C38+D38</f>
        <v>103482976.92</v>
      </c>
      <c r="F38" s="91">
        <f>E38-G38</f>
        <v>60482976.920000002</v>
      </c>
      <c r="G38" s="95">
        <v>43000000</v>
      </c>
      <c r="H38" s="67" t="s">
        <v>179</v>
      </c>
      <c r="I38" s="68" t="s">
        <v>66</v>
      </c>
    </row>
    <row r="39" spans="1:9" ht="11.25" customHeight="1">
      <c r="A39" s="7" t="s">
        <v>116</v>
      </c>
      <c r="B39" s="6" t="s">
        <v>117</v>
      </c>
      <c r="C39" s="56">
        <v>34850.370000000003</v>
      </c>
      <c r="D39" s="56">
        <v>6621.57</v>
      </c>
      <c r="E39" s="86">
        <f t="shared" ref="E39:E53" si="5">C39+D39</f>
        <v>41471.94</v>
      </c>
      <c r="F39" s="91">
        <f t="shared" si="0"/>
        <v>41471.94</v>
      </c>
      <c r="G39" s="94">
        <v>0</v>
      </c>
      <c r="H39" s="67"/>
      <c r="I39" s="68"/>
    </row>
    <row r="40" spans="1:9" ht="9" customHeight="1">
      <c r="A40" s="16" t="s">
        <v>118</v>
      </c>
      <c r="B40" s="17" t="s">
        <v>113</v>
      </c>
      <c r="C40" s="50">
        <v>0</v>
      </c>
      <c r="D40" s="56">
        <f t="shared" ref="D40:D53" si="6">C40*19%</f>
        <v>0</v>
      </c>
      <c r="E40" s="86">
        <f t="shared" si="5"/>
        <v>0</v>
      </c>
      <c r="F40" s="91">
        <f t="shared" si="0"/>
        <v>0</v>
      </c>
      <c r="G40" s="94">
        <v>0</v>
      </c>
      <c r="H40" s="69" t="s">
        <v>66</v>
      </c>
      <c r="I40" s="70" t="s">
        <v>66</v>
      </c>
    </row>
    <row r="41" spans="1:9" ht="9" customHeight="1">
      <c r="A41" s="16" t="s">
        <v>119</v>
      </c>
      <c r="B41" s="17" t="s">
        <v>115</v>
      </c>
      <c r="C41" s="50">
        <v>34850.370000000003</v>
      </c>
      <c r="D41" s="56">
        <v>6621.57</v>
      </c>
      <c r="E41" s="86">
        <f t="shared" ref="E41" si="7">C41+D41</f>
        <v>41471.94</v>
      </c>
      <c r="F41" s="91">
        <f t="shared" si="0"/>
        <v>41471.94</v>
      </c>
      <c r="G41" s="94">
        <v>0</v>
      </c>
      <c r="H41" s="67" t="s">
        <v>179</v>
      </c>
      <c r="I41" s="68" t="s">
        <v>66</v>
      </c>
    </row>
    <row r="42" spans="1:9" ht="24" customHeight="1">
      <c r="A42" s="7" t="s">
        <v>120</v>
      </c>
      <c r="B42" s="52" t="s">
        <v>121</v>
      </c>
      <c r="C42" s="56">
        <v>127220</v>
      </c>
      <c r="D42" s="56">
        <v>24171.8</v>
      </c>
      <c r="E42" s="86">
        <f t="shared" si="5"/>
        <v>151391.79999999999</v>
      </c>
      <c r="F42" s="91">
        <f t="shared" si="0"/>
        <v>151391.79999999999</v>
      </c>
      <c r="G42" s="94">
        <v>0</v>
      </c>
      <c r="H42" s="69"/>
      <c r="I42" s="70"/>
    </row>
    <row r="43" spans="1:9" ht="9" customHeight="1">
      <c r="A43" s="16" t="s">
        <v>122</v>
      </c>
      <c r="B43" s="17" t="s">
        <v>113</v>
      </c>
      <c r="C43" s="50">
        <v>0</v>
      </c>
      <c r="D43" s="56">
        <f t="shared" si="6"/>
        <v>0</v>
      </c>
      <c r="E43" s="86">
        <f t="shared" si="5"/>
        <v>0</v>
      </c>
      <c r="F43" s="91">
        <f t="shared" si="0"/>
        <v>0</v>
      </c>
      <c r="G43" s="94">
        <v>0</v>
      </c>
      <c r="H43" s="69" t="s">
        <v>66</v>
      </c>
      <c r="I43" s="70" t="s">
        <v>179</v>
      </c>
    </row>
    <row r="44" spans="1:9" ht="9" customHeight="1">
      <c r="A44" s="16" t="s">
        <v>123</v>
      </c>
      <c r="B44" s="17" t="s">
        <v>115</v>
      </c>
      <c r="C44" s="50">
        <v>127220</v>
      </c>
      <c r="D44" s="56">
        <v>24171.8</v>
      </c>
      <c r="E44" s="86">
        <f t="shared" ref="E44" si="8">C44+D44</f>
        <v>151391.79999999999</v>
      </c>
      <c r="F44" s="91">
        <f t="shared" si="0"/>
        <v>151391.79999999999</v>
      </c>
      <c r="G44" s="94">
        <v>0</v>
      </c>
      <c r="H44" s="67" t="s">
        <v>179</v>
      </c>
      <c r="I44" s="68" t="s">
        <v>179</v>
      </c>
    </row>
    <row r="45" spans="1:9" ht="20.25" customHeight="1">
      <c r="A45" s="7" t="s">
        <v>124</v>
      </c>
      <c r="B45" s="52" t="s">
        <v>125</v>
      </c>
      <c r="C45" s="56">
        <v>0</v>
      </c>
      <c r="D45" s="56">
        <f t="shared" si="6"/>
        <v>0</v>
      </c>
      <c r="E45" s="86">
        <f t="shared" si="5"/>
        <v>0</v>
      </c>
      <c r="F45" s="91">
        <f t="shared" si="0"/>
        <v>0</v>
      </c>
      <c r="G45" s="94">
        <v>0</v>
      </c>
      <c r="H45" s="67"/>
      <c r="I45" s="68"/>
    </row>
    <row r="46" spans="1:9" ht="9" customHeight="1">
      <c r="A46" s="16" t="s">
        <v>126</v>
      </c>
      <c r="B46" s="17" t="s">
        <v>113</v>
      </c>
      <c r="C46" s="50">
        <v>0</v>
      </c>
      <c r="D46" s="56">
        <f t="shared" si="6"/>
        <v>0</v>
      </c>
      <c r="E46" s="86">
        <f t="shared" si="5"/>
        <v>0</v>
      </c>
      <c r="F46" s="91">
        <f t="shared" si="0"/>
        <v>0</v>
      </c>
      <c r="G46" s="94">
        <v>0</v>
      </c>
      <c r="H46" s="69" t="s">
        <v>66</v>
      </c>
      <c r="I46" s="70" t="s">
        <v>179</v>
      </c>
    </row>
    <row r="47" spans="1:9" ht="9" customHeight="1">
      <c r="A47" s="16" t="s">
        <v>127</v>
      </c>
      <c r="B47" s="17" t="s">
        <v>115</v>
      </c>
      <c r="C47" s="50">
        <v>0</v>
      </c>
      <c r="D47" s="56">
        <f t="shared" si="6"/>
        <v>0</v>
      </c>
      <c r="E47" s="86">
        <f t="shared" si="5"/>
        <v>0</v>
      </c>
      <c r="F47" s="91">
        <f t="shared" si="0"/>
        <v>0</v>
      </c>
      <c r="G47" s="94">
        <v>0</v>
      </c>
      <c r="H47" s="67" t="s">
        <v>179</v>
      </c>
      <c r="I47" s="68" t="s">
        <v>179</v>
      </c>
    </row>
    <row r="48" spans="1:9" ht="9" customHeight="1">
      <c r="A48" s="7" t="s">
        <v>128</v>
      </c>
      <c r="B48" s="6" t="s">
        <v>129</v>
      </c>
      <c r="C48" s="56">
        <v>0</v>
      </c>
      <c r="D48" s="56">
        <f t="shared" si="6"/>
        <v>0</v>
      </c>
      <c r="E48" s="86">
        <f t="shared" si="5"/>
        <v>0</v>
      </c>
      <c r="F48" s="91">
        <f t="shared" si="0"/>
        <v>0</v>
      </c>
      <c r="G48" s="94">
        <v>0</v>
      </c>
    </row>
    <row r="49" spans="1:9" ht="9" customHeight="1">
      <c r="A49" s="16" t="s">
        <v>130</v>
      </c>
      <c r="B49" s="17" t="s">
        <v>113</v>
      </c>
      <c r="C49" s="50">
        <v>0</v>
      </c>
      <c r="D49" s="56">
        <f t="shared" si="6"/>
        <v>0</v>
      </c>
      <c r="E49" s="86">
        <f t="shared" si="5"/>
        <v>0</v>
      </c>
      <c r="F49" s="91">
        <f t="shared" si="0"/>
        <v>0</v>
      </c>
      <c r="G49" s="94">
        <v>0</v>
      </c>
      <c r="H49" s="67" t="s">
        <v>66</v>
      </c>
      <c r="I49" s="68" t="s">
        <v>179</v>
      </c>
    </row>
    <row r="50" spans="1:9" ht="9" customHeight="1">
      <c r="A50" s="16" t="s">
        <v>131</v>
      </c>
      <c r="B50" s="17" t="s">
        <v>115</v>
      </c>
      <c r="C50" s="50">
        <v>0</v>
      </c>
      <c r="D50" s="56">
        <f t="shared" si="6"/>
        <v>0</v>
      </c>
      <c r="E50" s="86">
        <f t="shared" si="5"/>
        <v>0</v>
      </c>
      <c r="F50" s="91">
        <f t="shared" si="0"/>
        <v>0</v>
      </c>
      <c r="G50" s="94">
        <v>0</v>
      </c>
      <c r="H50" s="67" t="s">
        <v>179</v>
      </c>
      <c r="I50" s="68" t="s">
        <v>179</v>
      </c>
    </row>
    <row r="51" spans="1:9" ht="9" customHeight="1">
      <c r="A51" s="7" t="s">
        <v>132</v>
      </c>
      <c r="B51" s="6" t="s">
        <v>133</v>
      </c>
      <c r="C51" s="56">
        <v>0</v>
      </c>
      <c r="D51" s="56">
        <f t="shared" si="6"/>
        <v>0</v>
      </c>
      <c r="E51" s="86">
        <f t="shared" si="5"/>
        <v>0</v>
      </c>
      <c r="F51" s="91">
        <f t="shared" si="0"/>
        <v>0</v>
      </c>
      <c r="G51" s="94">
        <v>0</v>
      </c>
    </row>
    <row r="52" spans="1:9" ht="9" customHeight="1">
      <c r="A52" s="16" t="s">
        <v>134</v>
      </c>
      <c r="B52" s="17" t="s">
        <v>113</v>
      </c>
      <c r="C52" s="50">
        <v>0</v>
      </c>
      <c r="D52" s="56">
        <f t="shared" si="6"/>
        <v>0</v>
      </c>
      <c r="E52" s="86">
        <f t="shared" si="5"/>
        <v>0</v>
      </c>
      <c r="F52" s="91">
        <f t="shared" si="0"/>
        <v>0</v>
      </c>
      <c r="G52" s="94">
        <v>0</v>
      </c>
      <c r="H52" s="67" t="s">
        <v>66</v>
      </c>
      <c r="I52" s="68" t="s">
        <v>179</v>
      </c>
    </row>
    <row r="53" spans="1:9" ht="9" customHeight="1">
      <c r="A53" s="16" t="s">
        <v>135</v>
      </c>
      <c r="B53" s="17" t="s">
        <v>115</v>
      </c>
      <c r="C53" s="50">
        <v>0</v>
      </c>
      <c r="D53" s="56">
        <f t="shared" si="6"/>
        <v>0</v>
      </c>
      <c r="E53" s="86">
        <f t="shared" si="5"/>
        <v>0</v>
      </c>
      <c r="F53" s="91">
        <f t="shared" si="0"/>
        <v>0</v>
      </c>
      <c r="G53" s="94">
        <v>0</v>
      </c>
      <c r="H53" s="67" t="s">
        <v>179</v>
      </c>
      <c r="I53" s="68" t="s">
        <v>179</v>
      </c>
    </row>
    <row r="54" spans="1:9" ht="10.35" customHeight="1">
      <c r="A54" s="53"/>
      <c r="B54" s="12" t="s">
        <v>136</v>
      </c>
      <c r="C54" s="48">
        <f>C36+C39+C42+C45+C48+C51</f>
        <v>87122555.180000007</v>
      </c>
      <c r="D54" s="48">
        <v>16553285.48</v>
      </c>
      <c r="E54" s="88">
        <v>103675840.66</v>
      </c>
      <c r="F54" s="88">
        <f t="shared" si="0"/>
        <v>103675840.66</v>
      </c>
      <c r="G54" s="88">
        <v>0</v>
      </c>
    </row>
    <row r="55" spans="1:9" ht="19.5" customHeight="1">
      <c r="A55" s="100" t="s">
        <v>137</v>
      </c>
      <c r="B55" s="101"/>
      <c r="C55" s="101"/>
      <c r="D55" s="101"/>
      <c r="E55" s="101"/>
      <c r="F55" s="91"/>
      <c r="G55" s="93"/>
    </row>
    <row r="56" spans="1:9" ht="15.75" customHeight="1">
      <c r="A56" s="7" t="s">
        <v>138</v>
      </c>
      <c r="B56" s="6" t="s">
        <v>139</v>
      </c>
      <c r="C56" s="56">
        <f>C57+C58</f>
        <v>713010.99</v>
      </c>
      <c r="D56" s="56">
        <v>135472.07999999999</v>
      </c>
      <c r="E56" s="86">
        <v>848483.07</v>
      </c>
      <c r="F56" s="91">
        <f t="shared" si="0"/>
        <v>848483.07</v>
      </c>
      <c r="G56" s="94">
        <v>0</v>
      </c>
    </row>
    <row r="57" spans="1:9" ht="21" customHeight="1">
      <c r="A57" s="16" t="s">
        <v>140</v>
      </c>
      <c r="B57" s="52" t="s">
        <v>141</v>
      </c>
      <c r="C57" s="50">
        <v>696980.44</v>
      </c>
      <c r="D57" s="56">
        <v>132426.28</v>
      </c>
      <c r="E57" s="86">
        <v>829406.71999999997</v>
      </c>
      <c r="F57" s="91">
        <f t="shared" si="0"/>
        <v>829406.71999999997</v>
      </c>
      <c r="G57" s="94">
        <v>0</v>
      </c>
      <c r="H57" s="67" t="s">
        <v>66</v>
      </c>
      <c r="I57" s="68" t="s">
        <v>66</v>
      </c>
    </row>
    <row r="58" spans="1:9" ht="10.7" customHeight="1">
      <c r="A58" s="16" t="s">
        <v>142</v>
      </c>
      <c r="B58" s="17" t="s">
        <v>143</v>
      </c>
      <c r="C58" s="50">
        <v>16030.55</v>
      </c>
      <c r="D58" s="56">
        <v>3045.8</v>
      </c>
      <c r="E58" s="86">
        <v>19076.349999999999</v>
      </c>
      <c r="F58" s="91">
        <f t="shared" si="0"/>
        <v>19076.349999999999</v>
      </c>
      <c r="G58" s="94">
        <v>0</v>
      </c>
      <c r="H58" s="67" t="s">
        <v>66</v>
      </c>
      <c r="I58" s="68" t="s">
        <v>179</v>
      </c>
    </row>
    <row r="59" spans="1:9">
      <c r="A59" s="7" t="s">
        <v>144</v>
      </c>
      <c r="B59" s="6" t="s">
        <v>145</v>
      </c>
      <c r="C59" s="56">
        <v>1074802.5</v>
      </c>
      <c r="D59" s="56">
        <f>D60+D61+D62+D63+D64</f>
        <v>0</v>
      </c>
      <c r="E59" s="86">
        <f>C59+D59</f>
        <v>1074802.5</v>
      </c>
      <c r="F59" s="91">
        <f t="shared" si="0"/>
        <v>1074802.5</v>
      </c>
      <c r="G59" s="94">
        <v>0</v>
      </c>
    </row>
    <row r="60" spans="1:9" ht="21">
      <c r="A60" s="16" t="s">
        <v>146</v>
      </c>
      <c r="B60" s="52" t="s">
        <v>147</v>
      </c>
      <c r="C60" s="50">
        <v>0</v>
      </c>
      <c r="D60" s="56">
        <v>0</v>
      </c>
      <c r="E60" s="86">
        <v>0</v>
      </c>
      <c r="F60" s="91">
        <f t="shared" si="0"/>
        <v>0</v>
      </c>
      <c r="G60" s="94">
        <v>0</v>
      </c>
      <c r="H60" s="67" t="s">
        <v>66</v>
      </c>
      <c r="I60" s="68" t="s">
        <v>179</v>
      </c>
    </row>
    <row r="61" spans="1:9" ht="21">
      <c r="A61" s="16" t="s">
        <v>148</v>
      </c>
      <c r="B61" s="52" t="s">
        <v>149</v>
      </c>
      <c r="C61" s="50">
        <v>488546.59</v>
      </c>
      <c r="D61" s="56">
        <v>0</v>
      </c>
      <c r="E61" s="86">
        <v>488546.59</v>
      </c>
      <c r="F61" s="91">
        <f t="shared" si="0"/>
        <v>488546.59</v>
      </c>
      <c r="G61" s="94">
        <v>0</v>
      </c>
      <c r="H61" s="67" t="s">
        <v>66</v>
      </c>
      <c r="I61" s="68" t="s">
        <v>179</v>
      </c>
    </row>
    <row r="62" spans="1:9" ht="31.5">
      <c r="A62" s="32" t="s">
        <v>150</v>
      </c>
      <c r="B62" s="52" t="s">
        <v>151</v>
      </c>
      <c r="C62" s="50">
        <v>97709.32</v>
      </c>
      <c r="D62" s="56">
        <v>0</v>
      </c>
      <c r="E62" s="86">
        <v>97709.32</v>
      </c>
      <c r="F62" s="91">
        <f t="shared" si="0"/>
        <v>97709.32</v>
      </c>
      <c r="G62" s="94">
        <v>0</v>
      </c>
      <c r="H62" s="67" t="s">
        <v>66</v>
      </c>
      <c r="I62" s="68" t="s">
        <v>179</v>
      </c>
    </row>
    <row r="63" spans="1:9">
      <c r="A63" s="16" t="s">
        <v>152</v>
      </c>
      <c r="B63" s="17" t="s">
        <v>153</v>
      </c>
      <c r="C63" s="50">
        <v>488546.59</v>
      </c>
      <c r="D63" s="56">
        <v>0</v>
      </c>
      <c r="E63" s="86">
        <v>488546.59</v>
      </c>
      <c r="F63" s="91">
        <f t="shared" si="0"/>
        <v>488546.59</v>
      </c>
      <c r="G63" s="94">
        <v>0</v>
      </c>
      <c r="H63" s="67" t="s">
        <v>66</v>
      </c>
      <c r="I63" s="68" t="s">
        <v>179</v>
      </c>
    </row>
    <row r="64" spans="1:9" ht="21">
      <c r="A64" s="16" t="s">
        <v>154</v>
      </c>
      <c r="B64" s="52" t="s">
        <v>155</v>
      </c>
      <c r="C64" s="50">
        <v>0</v>
      </c>
      <c r="D64" s="56">
        <v>0</v>
      </c>
      <c r="E64" s="86">
        <v>0</v>
      </c>
      <c r="F64" s="91">
        <f t="shared" si="0"/>
        <v>0</v>
      </c>
      <c r="G64" s="94">
        <v>0</v>
      </c>
      <c r="H64" s="67" t="s">
        <v>66</v>
      </c>
      <c r="I64" s="68" t="s">
        <v>179</v>
      </c>
    </row>
    <row r="65" spans="1:9">
      <c r="A65" s="7" t="s">
        <v>156</v>
      </c>
      <c r="B65" s="6" t="s">
        <v>157</v>
      </c>
      <c r="C65" s="50">
        <v>9789660.1600000001</v>
      </c>
      <c r="D65" s="56">
        <v>1860035.43</v>
      </c>
      <c r="E65" s="86">
        <v>11649695.59</v>
      </c>
      <c r="F65" s="91">
        <f t="shared" si="0"/>
        <v>11649695.59</v>
      </c>
      <c r="G65" s="94">
        <v>0</v>
      </c>
      <c r="H65" s="67" t="s">
        <v>66</v>
      </c>
      <c r="I65" s="68" t="s">
        <v>179</v>
      </c>
    </row>
    <row r="66" spans="1:9">
      <c r="A66" s="7" t="s">
        <v>158</v>
      </c>
      <c r="B66" s="6" t="s">
        <v>159</v>
      </c>
      <c r="C66" s="50">
        <v>0</v>
      </c>
      <c r="D66" s="56">
        <f t="shared" ref="D66" si="9">C66*19%</f>
        <v>0</v>
      </c>
      <c r="E66" s="86">
        <f t="shared" ref="E66" si="10">C66+D66</f>
        <v>0</v>
      </c>
      <c r="F66" s="91">
        <f t="shared" si="0"/>
        <v>0</v>
      </c>
      <c r="G66" s="94">
        <v>0</v>
      </c>
      <c r="H66" s="67" t="s">
        <v>66</v>
      </c>
      <c r="I66" s="68" t="s">
        <v>179</v>
      </c>
    </row>
    <row r="67" spans="1:9">
      <c r="A67" s="53"/>
      <c r="B67" s="12" t="s">
        <v>160</v>
      </c>
      <c r="C67" s="48">
        <f>C56+C59+C65+C66+0.01</f>
        <v>11577473.66</v>
      </c>
      <c r="D67" s="48">
        <v>1995507.51</v>
      </c>
      <c r="E67" s="88">
        <v>13572981.17</v>
      </c>
      <c r="F67" s="88">
        <f t="shared" si="0"/>
        <v>13572981.17</v>
      </c>
      <c r="G67" s="88">
        <v>0</v>
      </c>
    </row>
    <row r="68" spans="1:9" ht="30" customHeight="1">
      <c r="A68" s="100" t="s">
        <v>161</v>
      </c>
      <c r="B68" s="101"/>
      <c r="C68" s="101"/>
      <c r="D68" s="101"/>
      <c r="E68" s="101"/>
      <c r="F68" s="91"/>
      <c r="G68" s="93"/>
    </row>
    <row r="69" spans="1:9">
      <c r="A69" s="7" t="s">
        <v>162</v>
      </c>
      <c r="B69" s="6" t="s">
        <v>163</v>
      </c>
      <c r="C69" s="50">
        <v>0</v>
      </c>
      <c r="D69" s="56">
        <f>C69*19%</f>
        <v>0</v>
      </c>
      <c r="E69" s="86">
        <f>C69+D69</f>
        <v>0</v>
      </c>
      <c r="F69" s="91">
        <f t="shared" si="0"/>
        <v>0</v>
      </c>
      <c r="G69" s="94">
        <v>0</v>
      </c>
      <c r="H69" s="67" t="s">
        <v>66</v>
      </c>
      <c r="I69" s="68" t="s">
        <v>66</v>
      </c>
    </row>
    <row r="70" spans="1:9">
      <c r="A70" s="7" t="s">
        <v>164</v>
      </c>
      <c r="B70" s="6" t="s">
        <v>165</v>
      </c>
      <c r="C70" s="50">
        <v>68000</v>
      </c>
      <c r="D70" s="56">
        <f t="shared" ref="D70:D71" si="11">C70*19%</f>
        <v>12920</v>
      </c>
      <c r="E70" s="86">
        <f t="shared" ref="E70:E71" si="12">C70+D70</f>
        <v>80920</v>
      </c>
      <c r="F70" s="91">
        <f t="shared" si="0"/>
        <v>80920</v>
      </c>
      <c r="G70" s="94">
        <v>0</v>
      </c>
      <c r="H70" s="67" t="s">
        <v>66</v>
      </c>
      <c r="I70" s="68" t="s">
        <v>66</v>
      </c>
    </row>
    <row r="71" spans="1:9">
      <c r="A71" s="53"/>
      <c r="B71" s="12" t="s">
        <v>166</v>
      </c>
      <c r="C71" s="48">
        <f>C69+C70</f>
        <v>68000</v>
      </c>
      <c r="D71" s="56">
        <f t="shared" si="11"/>
        <v>12920</v>
      </c>
      <c r="E71" s="86">
        <f t="shared" si="12"/>
        <v>80920</v>
      </c>
      <c r="F71" s="91">
        <f t="shared" si="0"/>
        <v>80920</v>
      </c>
      <c r="G71" s="94">
        <v>0</v>
      </c>
    </row>
    <row r="72" spans="1:9">
      <c r="A72" s="57"/>
      <c r="B72" s="58" t="s">
        <v>167</v>
      </c>
      <c r="C72" s="54">
        <v>111294375.3</v>
      </c>
      <c r="D72" s="54">
        <f>D15+D18+D34+D54+D67+D71</f>
        <v>20936968.810000002</v>
      </c>
      <c r="E72" s="89">
        <f>C72+D72</f>
        <v>132231344.11</v>
      </c>
      <c r="F72" s="89">
        <f>E72-G72</f>
        <v>89231344.109999999</v>
      </c>
      <c r="G72" s="89">
        <f>SUM(G10:G71)</f>
        <v>43000000</v>
      </c>
    </row>
    <row r="73" spans="1:9">
      <c r="A73" s="57"/>
      <c r="B73" s="58" t="s">
        <v>168</v>
      </c>
      <c r="C73" s="54">
        <f>C12+C13+C14+C18+C36+C39+C57</f>
        <v>96229798.200000003</v>
      </c>
      <c r="D73" s="54">
        <v>18283661.649999999</v>
      </c>
      <c r="E73" s="89">
        <f>C73+D73</f>
        <v>114513459.84999999</v>
      </c>
      <c r="F73" s="89">
        <f>E73-G73</f>
        <v>71513459.849999994</v>
      </c>
      <c r="G73" s="89">
        <f>G72</f>
        <v>43000000</v>
      </c>
    </row>
    <row r="74" spans="1:9">
      <c r="A74" s="59"/>
      <c r="B74" s="59"/>
      <c r="C74" s="60"/>
      <c r="D74" s="59"/>
      <c r="E74" s="59"/>
    </row>
    <row r="75" spans="1:9">
      <c r="A75" s="59"/>
      <c r="B75" s="6" t="s">
        <v>169</v>
      </c>
      <c r="C75" s="116">
        <f>C76+C77</f>
        <v>132231344.11</v>
      </c>
      <c r="D75" s="59"/>
      <c r="E75" s="59"/>
    </row>
    <row r="76" spans="1:9">
      <c r="A76" s="59"/>
      <c r="B76" s="61" t="s">
        <v>170</v>
      </c>
      <c r="C76" s="116">
        <f>G72</f>
        <v>43000000</v>
      </c>
      <c r="D76" s="62"/>
      <c r="E76" s="59"/>
    </row>
    <row r="77" spans="1:9">
      <c r="A77" s="59"/>
      <c r="B77" s="61" t="s">
        <v>67</v>
      </c>
      <c r="C77" s="117">
        <f>F72</f>
        <v>89231344.109999999</v>
      </c>
      <c r="D77" s="59"/>
      <c r="E77" s="59"/>
    </row>
    <row r="78" spans="1:9">
      <c r="A78" s="59"/>
      <c r="B78" s="59"/>
      <c r="C78" s="59"/>
      <c r="D78" s="59"/>
      <c r="E78" s="59"/>
    </row>
    <row r="79" spans="1:9" s="71" customFormat="1" ht="21">
      <c r="A79" s="72"/>
      <c r="B79" s="73" t="s">
        <v>171</v>
      </c>
      <c r="C79" s="74" t="s">
        <v>180</v>
      </c>
      <c r="D79" s="74" t="s">
        <v>181</v>
      </c>
      <c r="E79" s="72"/>
      <c r="F79" s="79"/>
      <c r="G79" s="96"/>
    </row>
    <row r="80" spans="1:9" s="71" customFormat="1">
      <c r="A80" s="72"/>
      <c r="B80" s="75" t="s">
        <v>172</v>
      </c>
      <c r="C80" s="76">
        <v>0</v>
      </c>
      <c r="D80" s="76">
        <v>0</v>
      </c>
      <c r="E80" s="72"/>
      <c r="F80" s="79"/>
      <c r="G80" s="96"/>
    </row>
    <row r="81" spans="1:7" s="71" customFormat="1">
      <c r="A81" s="72"/>
      <c r="B81" s="75" t="s">
        <v>173</v>
      </c>
      <c r="C81" s="76">
        <v>0</v>
      </c>
      <c r="D81" s="76">
        <v>0</v>
      </c>
      <c r="E81" s="72"/>
      <c r="F81" s="79"/>
      <c r="G81" s="96"/>
    </row>
    <row r="82" spans="1:7" s="71" customFormat="1">
      <c r="A82" s="72"/>
      <c r="B82" s="75" t="s">
        <v>174</v>
      </c>
      <c r="C82" s="76">
        <v>0</v>
      </c>
      <c r="D82" s="76">
        <v>0</v>
      </c>
      <c r="E82" s="72"/>
      <c r="F82" s="79"/>
      <c r="G82" s="96"/>
    </row>
    <row r="83" spans="1:7" s="71" customFormat="1">
      <c r="A83" s="72"/>
      <c r="B83" s="75" t="s">
        <v>175</v>
      </c>
      <c r="C83" s="76">
        <v>0</v>
      </c>
      <c r="D83" s="76">
        <v>0</v>
      </c>
      <c r="E83" s="72"/>
      <c r="F83" s="79"/>
      <c r="G83" s="96"/>
    </row>
    <row r="84" spans="1:7" s="71" customFormat="1">
      <c r="A84" s="72"/>
      <c r="B84" s="72"/>
      <c r="C84" s="72"/>
      <c r="D84" s="72"/>
      <c r="E84" s="72"/>
      <c r="F84" s="79"/>
      <c r="G84" s="96"/>
    </row>
    <row r="85" spans="1:7" s="71" customFormat="1">
      <c r="A85" s="72"/>
      <c r="B85" s="75" t="s">
        <v>176</v>
      </c>
      <c r="C85" s="77">
        <v>44502</v>
      </c>
      <c r="D85" s="72"/>
      <c r="E85" s="72"/>
      <c r="F85" s="79"/>
      <c r="G85" s="96"/>
    </row>
  </sheetData>
  <mergeCells count="11">
    <mergeCell ref="F7:G7"/>
    <mergeCell ref="A68:E68"/>
    <mergeCell ref="A19:E19"/>
    <mergeCell ref="A55:E55"/>
    <mergeCell ref="A6:A8"/>
    <mergeCell ref="B6:B8"/>
    <mergeCell ref="C6:E6"/>
    <mergeCell ref="A10:E10"/>
    <mergeCell ref="A16:E16"/>
    <mergeCell ref="F19:G19"/>
    <mergeCell ref="F16:G16"/>
  </mergeCells>
  <pageMargins left="0.25" right="0.31496062992125984" top="0.74803149606299213" bottom="0.69" header="0.31496062992125984" footer="0.31496062992125984"/>
  <pageSetup paperSize="9" scale="90" orientation="portrait" r:id="rId1"/>
  <rowBreaks count="1" manualBreakCount="1">
    <brk id="54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C1"/>
  <sheetViews>
    <sheetView workbookViewId="0">
      <selection sqref="A1:C1"/>
    </sheetView>
  </sheetViews>
  <sheetFormatPr defaultRowHeight="12.75"/>
  <cols>
    <col min="1" max="1" width="24.1640625" customWidth="1"/>
    <col min="2" max="2" width="12.83203125" customWidth="1"/>
    <col min="3" max="3" width="6.83203125" customWidth="1"/>
  </cols>
  <sheetData>
    <row r="1" spans="1:3" ht="18" customHeight="1">
      <c r="A1" s="18" t="s">
        <v>13</v>
      </c>
      <c r="B1" s="19" t="s">
        <v>13</v>
      </c>
      <c r="C1" s="19" t="s">
        <v>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cols>
    <col min="1" max="1" width="123.1640625" customWidth="1"/>
  </cols>
  <sheetData>
    <row r="1" spans="1:1" ht="9" customHeight="1">
      <c r="A1" s="20" t="s">
        <v>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"/>
  <sheetViews>
    <sheetView workbookViewId="0">
      <selection sqref="A1:C4"/>
    </sheetView>
  </sheetViews>
  <sheetFormatPr defaultRowHeight="12.75"/>
  <cols>
    <col min="1" max="1" width="103.33203125" customWidth="1"/>
    <col min="2" max="2" width="10" customWidth="1"/>
    <col min="3" max="3" width="6" customWidth="1"/>
  </cols>
  <sheetData>
    <row r="1" spans="1:3" ht="9" customHeight="1">
      <c r="A1" s="21" t="s">
        <v>16</v>
      </c>
      <c r="B1" s="22" t="s">
        <v>17</v>
      </c>
      <c r="C1" s="23" t="s">
        <v>17</v>
      </c>
    </row>
    <row r="2" spans="1:3" ht="9" customHeight="1">
      <c r="A2" s="21" t="s">
        <v>18</v>
      </c>
      <c r="B2" s="22" t="s">
        <v>19</v>
      </c>
      <c r="C2" s="23" t="s">
        <v>19</v>
      </c>
    </row>
    <row r="3" spans="1:3" ht="20.25" customHeight="1">
      <c r="A3" s="21" t="s">
        <v>16</v>
      </c>
      <c r="B3" s="24" t="s">
        <v>19</v>
      </c>
      <c r="C3" s="25" t="s">
        <v>19</v>
      </c>
    </row>
    <row r="4" spans="1:3" ht="11.85" customHeight="1">
      <c r="A4" s="21" t="s">
        <v>18</v>
      </c>
      <c r="B4" s="22" t="s">
        <v>19</v>
      </c>
      <c r="C4" s="23" t="s">
        <v>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0" sqref="A10"/>
    </sheetView>
  </sheetViews>
  <sheetFormatPr defaultRowHeight="12.75"/>
  <cols>
    <col min="1" max="1" width="123.1640625" customWidth="1"/>
  </cols>
  <sheetData>
    <row r="1" spans="1:1" ht="9" customHeight="1">
      <c r="A1" s="26" t="s">
        <v>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cols>
    <col min="1" max="1" width="123.1640625" customWidth="1"/>
  </cols>
  <sheetData>
    <row r="1" spans="1:1" ht="23.1" customHeight="1">
      <c r="A1" s="27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</vt:i4>
      </vt:variant>
    </vt:vector>
  </HeadingPairs>
  <TitlesOfParts>
    <vt:vector size="24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'Table 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 Alina Elena</dc:creator>
  <cp:lastModifiedBy>amara</cp:lastModifiedBy>
  <cp:lastPrinted>2022-09-23T07:40:09Z</cp:lastPrinted>
  <dcterms:created xsi:type="dcterms:W3CDTF">2021-10-14T12:33:26Z</dcterms:created>
  <dcterms:modified xsi:type="dcterms:W3CDTF">2022-09-23T07:40:13Z</dcterms:modified>
</cp:coreProperties>
</file>