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20AF3BE-DBEF-4289-9F9A-65867661AA7F}" xr6:coauthVersionLast="47" xr6:coauthVersionMax="47" xr10:uidLastSave="{00000000-0000-0000-0000-000000000000}"/>
  <bookViews>
    <workbookView xWindow="-108" yWindow="-108" windowWidth="23256" windowHeight="12576" xr2:uid="{7C362628-4B0D-4B16-963F-42DBE49ECA13}"/>
  </bookViews>
  <sheets>
    <sheet name="rezumat pt memori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D14" i="1"/>
  <c r="G14" i="1" s="1"/>
  <c r="C14" i="1"/>
  <c r="E13" i="1"/>
  <c r="I13" i="1" s="1"/>
  <c r="D13" i="1"/>
  <c r="E15" i="1" s="1"/>
  <c r="I12" i="1"/>
  <c r="H12" i="1"/>
  <c r="G12" i="1"/>
  <c r="I11" i="1"/>
  <c r="H11" i="1"/>
  <c r="D11" i="1"/>
  <c r="G11" i="1" s="1"/>
  <c r="I10" i="1"/>
  <c r="H10" i="1"/>
  <c r="G10" i="1"/>
  <c r="I9" i="1"/>
  <c r="G9" i="1"/>
  <c r="E9" i="1"/>
  <c r="H9" i="1" s="1"/>
  <c r="G8" i="1"/>
  <c r="E8" i="1"/>
  <c r="I8" i="1" s="1"/>
  <c r="I7" i="1"/>
  <c r="H7" i="1"/>
  <c r="G7" i="1"/>
  <c r="I6" i="1"/>
  <c r="H6" i="1"/>
  <c r="G6" i="1"/>
  <c r="H8" i="1" l="1"/>
  <c r="H14" i="1"/>
  <c r="G13" i="1"/>
  <c r="I14" i="1"/>
  <c r="H13" i="1"/>
</calcChain>
</file>

<file path=xl/sharedStrings.xml><?xml version="1.0" encoding="utf-8"?>
<sst xmlns="http://schemas.openxmlformats.org/spreadsheetml/2006/main" count="30" uniqueCount="30">
  <si>
    <r>
      <t xml:space="preserve">Tabel nr  Rezumatul propunerii: situatie actuala reala </t>
    </r>
    <r>
      <rPr>
        <b/>
        <sz val="14"/>
        <rFont val="Calibri"/>
        <family val="2"/>
        <scheme val="minor"/>
      </rPr>
      <t>vs</t>
    </r>
    <r>
      <rPr>
        <b/>
        <sz val="14"/>
        <color rgb="FF00B050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>HCL actual 2020</t>
    </r>
    <r>
      <rPr>
        <b/>
        <sz val="14"/>
        <color theme="5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vs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00B050"/>
        <rFont val="Calibri"/>
        <family val="2"/>
        <scheme val="minor"/>
      </rPr>
      <t>HCL nou propus oct 2022</t>
    </r>
  </si>
  <si>
    <t>lei</t>
  </si>
  <si>
    <t>Descriere</t>
  </si>
  <si>
    <t>HCL actual</t>
  </si>
  <si>
    <t>Real actual</t>
  </si>
  <si>
    <t>HCL nou propus</t>
  </si>
  <si>
    <t>Obs</t>
  </si>
  <si>
    <r>
      <rPr>
        <b/>
        <sz val="11"/>
        <rFont val="Calibri"/>
        <family val="2"/>
        <scheme val="minor"/>
      </rPr>
      <t>Real actual/</t>
    </r>
    <r>
      <rPr>
        <b/>
        <sz val="11"/>
        <color theme="5" tint="-0.249977111117893"/>
        <rFont val="Calibri"/>
        <family val="2"/>
        <scheme val="minor"/>
      </rPr>
      <t xml:space="preserve"> HCL actual</t>
    </r>
  </si>
  <si>
    <r>
      <rPr>
        <b/>
        <sz val="11"/>
        <color rgb="FF00B050"/>
        <rFont val="Calibri"/>
        <family val="2"/>
        <scheme val="minor"/>
      </rPr>
      <t>HCL nou Propus</t>
    </r>
    <r>
      <rPr>
        <b/>
        <sz val="11"/>
        <rFont val="Calibri"/>
        <family val="2"/>
        <scheme val="minor"/>
      </rPr>
      <t>/Real actual</t>
    </r>
  </si>
  <si>
    <r>
      <rPr>
        <b/>
        <sz val="11"/>
        <color rgb="FF00B050"/>
        <rFont val="Calibri"/>
        <family val="2"/>
        <scheme val="minor"/>
      </rPr>
      <t>HCL nou Propus</t>
    </r>
    <r>
      <rPr>
        <b/>
        <sz val="11"/>
        <color theme="5" tint="-0.249977111117893"/>
        <rFont val="Calibri"/>
        <family val="2"/>
        <scheme val="minor"/>
      </rPr>
      <t>/HCL Actual</t>
    </r>
  </si>
  <si>
    <t>Observatii</t>
  </si>
  <si>
    <t>nr salariati</t>
  </si>
  <si>
    <t>din care HCL: 36 WC publice, 18 PTM, 9 Sali sport, iar actual si propus: 27 WC publice, 18 PTM, 9 Sali sport</t>
  </si>
  <si>
    <t>nr sefi formatie</t>
  </si>
  <si>
    <t>1 sef formatie WC publice, 1 sef PMT+Sali sport</t>
  </si>
  <si>
    <t>media salariu lunar brut personal</t>
  </si>
  <si>
    <t>media salariu lunar brut sefi formatie</t>
  </si>
  <si>
    <t>media ore suplimentare lunar brut/persoana</t>
  </si>
  <si>
    <t>variaza fct de persoana si nr ore suplimentare</t>
  </si>
  <si>
    <t>Total cost PMT per salariat lunar cu TVA</t>
  </si>
  <si>
    <t>include ore suplimentare, contributii angajator, bonuri masa, adaos Horti, TVA, fara sefi formatie</t>
  </si>
  <si>
    <t xml:space="preserve">19% este cresterea medie de cost pentru personal vs actual </t>
  </si>
  <si>
    <t>Total cost PMT per sef form., lunar cu TVA</t>
  </si>
  <si>
    <t>include media ore suplimentare, contributii angajator, bonuri masa, adaos Horti, TVA, pentru sefi formatie</t>
  </si>
  <si>
    <t>11 % este cresterea pentru cele doua sefe formatie vs actual</t>
  </si>
  <si>
    <t>Total cost PMT  lunar cu TVA</t>
  </si>
  <si>
    <t>37% este cresterea total cheltuiala, deoarece am introdus si cele 9 posturi lipsa la situatia actuala vs HCL vechi ( 54 vs 63 pers), ca estimare; se va factura doar daca se angajeaza, la un salariu brut propus in calcul de 3.100 lei/luna</t>
  </si>
  <si>
    <t>Total cost annual PMT cu TVA</t>
  </si>
  <si>
    <t>Diferenta lunara intre propus si actual</t>
  </si>
  <si>
    <t>Diferenta anuala intre propus si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</si>
</sst>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  <xf numFmtId="0" fontId="3" fillId="0" borderId="1" xfId="0" applyFont="1" applyBorder="1"/>
    <xf numFmtId="164" fontId="10" fillId="0" borderId="1" xfId="1" applyNumberFormat="1" applyFont="1" applyBorder="1"/>
    <xf numFmtId="164" fontId="3" fillId="0" borderId="1" xfId="1" applyNumberFormat="1" applyFont="1" applyBorder="1"/>
    <xf numFmtId="164" fontId="11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10" fillId="0" borderId="1" xfId="1" applyNumberFormat="1" applyFont="1" applyBorder="1" applyAlignment="1">
      <alignment wrapText="1"/>
    </xf>
    <xf numFmtId="0" fontId="10" fillId="0" borderId="2" xfId="1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/>
    <xf numFmtId="164" fontId="0" fillId="0" borderId="3" xfId="1" applyNumberFormat="1" applyFont="1" applyBorder="1"/>
    <xf numFmtId="0" fontId="0" fillId="0" borderId="3" xfId="0" applyBorder="1" applyAlignment="1">
      <alignment wrapText="1"/>
    </xf>
    <xf numFmtId="9" fontId="0" fillId="0" borderId="3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0" fillId="0" borderId="5" xfId="0" applyBorder="1"/>
    <xf numFmtId="164" fontId="0" fillId="0" borderId="5" xfId="1" applyNumberFormat="1" applyFont="1" applyBorder="1"/>
    <xf numFmtId="0" fontId="0" fillId="0" borderId="5" xfId="0" applyBorder="1" applyAlignment="1">
      <alignment wrapText="1"/>
    </xf>
    <xf numFmtId="9" fontId="0" fillId="0" borderId="5" xfId="2" applyFont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9" fontId="2" fillId="0" borderId="5" xfId="2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9" fontId="0" fillId="0" borderId="6" xfId="1" applyNumberFormat="1" applyFont="1" applyBorder="1" applyAlignment="1">
      <alignment horizontal="center" vertical="center"/>
    </xf>
    <xf numFmtId="0" fontId="3" fillId="0" borderId="5" xfId="0" applyFont="1" applyBorder="1"/>
    <xf numFmtId="164" fontId="3" fillId="0" borderId="5" xfId="1" applyNumberFormat="1" applyFont="1" applyBorder="1"/>
    <xf numFmtId="164" fontId="3" fillId="0" borderId="5" xfId="1" applyNumberFormat="1" applyFont="1" applyFill="1" applyBorder="1"/>
    <xf numFmtId="164" fontId="0" fillId="0" borderId="0" xfId="0" applyNumberFormat="1" applyAlignment="1">
      <alignment wrapText="1"/>
    </xf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.rusu\Documents\H\HR\Proiect%20salarii%20femei%20serviciu%20sept%2022\calcul%20personal%20curatenie%20%2014%20nov%2022%20Horticultura-refa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L actual"/>
      <sheetName val="detaliat prop vs actual"/>
      <sheetName val="rezumat pt memoriu"/>
    </sheetNames>
    <sheetDataSet>
      <sheetData sheetId="0"/>
      <sheetData sheetId="1">
        <row r="60">
          <cell r="U60">
            <v>3193.8074074074093</v>
          </cell>
          <cell r="AE60">
            <v>5242.933315456019</v>
          </cell>
        </row>
        <row r="61">
          <cell r="U61">
            <v>5129.8500000000004</v>
          </cell>
        </row>
        <row r="62">
          <cell r="AE62">
            <v>297710.26456587506</v>
          </cell>
          <cell r="AF62">
            <v>407687.80099249992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8DAA-9B57-4C18-8715-A446E38B7A29}">
  <dimension ref="B3:J16"/>
  <sheetViews>
    <sheetView tabSelected="1" zoomScale="86" zoomScaleNormal="86" workbookViewId="0">
      <selection activeCell="F18" sqref="F18"/>
    </sheetView>
  </sheetViews>
  <sheetFormatPr defaultRowHeight="14.4" x14ac:dyDescent="0.3"/>
  <cols>
    <col min="2" max="2" width="36.5546875" customWidth="1"/>
    <col min="3" max="4" width="10.77734375" style="2" bestFit="1" customWidth="1"/>
    <col min="5" max="5" width="16" style="2" customWidth="1"/>
    <col min="6" max="6" width="41.44140625" style="3" customWidth="1"/>
    <col min="7" max="7" width="11.88671875" customWidth="1"/>
    <col min="8" max="8" width="11.5546875" customWidth="1"/>
    <col min="9" max="9" width="13.5546875" customWidth="1"/>
    <col min="10" max="10" width="50.33203125" style="3" customWidth="1"/>
  </cols>
  <sheetData>
    <row r="3" spans="2:10" ht="18" x14ac:dyDescent="0.35">
      <c r="B3" s="1" t="s">
        <v>0</v>
      </c>
    </row>
    <row r="4" spans="2:10" ht="18.600000000000001" thickBot="1" x14ac:dyDescent="0.4">
      <c r="B4" s="1" t="s">
        <v>1</v>
      </c>
    </row>
    <row r="5" spans="2:10" ht="43.8" thickBot="1" x14ac:dyDescent="0.35"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 s="9" t="s">
        <v>7</v>
      </c>
      <c r="H5" s="9" t="s">
        <v>8</v>
      </c>
      <c r="I5" s="10" t="s">
        <v>9</v>
      </c>
      <c r="J5" s="11" t="s">
        <v>10</v>
      </c>
    </row>
    <row r="6" spans="2:10" ht="43.2" x14ac:dyDescent="0.3">
      <c r="B6" s="12" t="s">
        <v>11</v>
      </c>
      <c r="C6" s="13">
        <v>63</v>
      </c>
      <c r="D6" s="13">
        <v>54</v>
      </c>
      <c r="E6" s="13">
        <v>63</v>
      </c>
      <c r="F6" s="14" t="s">
        <v>12</v>
      </c>
      <c r="G6" s="15">
        <f>D6/C6-1</f>
        <v>-0.1428571428571429</v>
      </c>
      <c r="H6" s="15">
        <f t="shared" ref="H6:H7" si="0">1-D6/E6</f>
        <v>0.1428571428571429</v>
      </c>
      <c r="I6" s="16">
        <f>E6/C6-1</f>
        <v>0</v>
      </c>
      <c r="J6" s="14"/>
    </row>
    <row r="7" spans="2:10" ht="15" customHeight="1" x14ac:dyDescent="0.3">
      <c r="B7" s="17" t="s">
        <v>13</v>
      </c>
      <c r="C7" s="18">
        <v>2</v>
      </c>
      <c r="D7" s="18">
        <v>2</v>
      </c>
      <c r="E7" s="18">
        <v>2</v>
      </c>
      <c r="F7" s="19" t="s">
        <v>14</v>
      </c>
      <c r="G7" s="20">
        <f t="shared" ref="G7" si="1">1-C7/D7</f>
        <v>0</v>
      </c>
      <c r="H7" s="20">
        <f t="shared" si="0"/>
        <v>0</v>
      </c>
      <c r="I7" s="21">
        <f t="shared" ref="I7" si="2">1-C7/E7</f>
        <v>0</v>
      </c>
      <c r="J7" s="19"/>
    </row>
    <row r="8" spans="2:10" x14ac:dyDescent="0.3">
      <c r="B8" s="17" t="s">
        <v>15</v>
      </c>
      <c r="C8" s="18">
        <v>2420</v>
      </c>
      <c r="D8" s="18">
        <v>2677</v>
      </c>
      <c r="E8" s="18">
        <f>'[1]detaliat prop vs actual'!U60</f>
        <v>3193.8074074074093</v>
      </c>
      <c r="F8" s="19"/>
      <c r="G8" s="22">
        <f t="shared" ref="G8:H14" si="3">(D8-C8)/C8</f>
        <v>0.10619834710743802</v>
      </c>
      <c r="H8" s="22">
        <f t="shared" si="3"/>
        <v>0.1930546908507319</v>
      </c>
      <c r="I8" s="23">
        <f t="shared" ref="I8:I14" si="4">(E8-C8)/C8</f>
        <v>0.31975512702785508</v>
      </c>
      <c r="J8" s="19"/>
    </row>
    <row r="9" spans="2:10" x14ac:dyDescent="0.3">
      <c r="B9" s="17" t="s">
        <v>16</v>
      </c>
      <c r="C9" s="18">
        <v>3961</v>
      </c>
      <c r="D9" s="18">
        <v>4664</v>
      </c>
      <c r="E9" s="18">
        <f>'[1]detaliat prop vs actual'!U61</f>
        <v>5129.8500000000004</v>
      </c>
      <c r="F9" s="19"/>
      <c r="G9" s="20">
        <f t="shared" si="3"/>
        <v>0.17748043423377935</v>
      </c>
      <c r="H9" s="22">
        <f t="shared" si="3"/>
        <v>9.9882075471698195E-2</v>
      </c>
      <c r="I9" s="24">
        <f t="shared" si="4"/>
        <v>0.29508962383236564</v>
      </c>
      <c r="J9" s="19"/>
    </row>
    <row r="10" spans="2:10" x14ac:dyDescent="0.3">
      <c r="B10" s="17" t="s">
        <v>17</v>
      </c>
      <c r="C10" s="18">
        <v>1293</v>
      </c>
      <c r="D10" s="18">
        <v>644</v>
      </c>
      <c r="E10" s="18">
        <v>734</v>
      </c>
      <c r="F10" s="19" t="s">
        <v>18</v>
      </c>
      <c r="G10" s="20">
        <f>(D10-C10)/C10</f>
        <v>-0.50193348801237436</v>
      </c>
      <c r="H10" s="20">
        <f t="shared" si="3"/>
        <v>0.13975155279503104</v>
      </c>
      <c r="I10" s="21">
        <f t="shared" si="4"/>
        <v>-0.4323279195668987</v>
      </c>
      <c r="J10" s="19"/>
    </row>
    <row r="11" spans="2:10" ht="28.8" x14ac:dyDescent="0.3">
      <c r="B11" s="17" t="s">
        <v>19</v>
      </c>
      <c r="C11" s="18">
        <v>4738</v>
      </c>
      <c r="D11" s="18">
        <f>'[1]detaliat prop vs actual'!AE60</f>
        <v>5242.933315456019</v>
      </c>
      <c r="E11" s="18">
        <v>6215</v>
      </c>
      <c r="F11" s="19" t="s">
        <v>20</v>
      </c>
      <c r="G11" s="20">
        <f t="shared" si="3"/>
        <v>0.10657098257830711</v>
      </c>
      <c r="H11" s="22">
        <f t="shared" si="3"/>
        <v>0.18540512077053428</v>
      </c>
      <c r="I11" s="21">
        <f t="shared" si="4"/>
        <v>0.31173490924440694</v>
      </c>
      <c r="J11" s="19" t="s">
        <v>21</v>
      </c>
    </row>
    <row r="12" spans="2:10" ht="43.2" x14ac:dyDescent="0.3">
      <c r="B12" s="17" t="s">
        <v>22</v>
      </c>
      <c r="C12" s="18">
        <v>6286</v>
      </c>
      <c r="D12" s="18">
        <v>7286</v>
      </c>
      <c r="E12" s="18">
        <v>8063</v>
      </c>
      <c r="F12" s="19" t="s">
        <v>23</v>
      </c>
      <c r="G12" s="20">
        <f t="shared" si="3"/>
        <v>0.15908367801463569</v>
      </c>
      <c r="H12" s="20">
        <f t="shared" si="3"/>
        <v>0.10664287674993138</v>
      </c>
      <c r="I12" s="21">
        <f t="shared" si="4"/>
        <v>0.28269169583200765</v>
      </c>
      <c r="J12" s="19" t="s">
        <v>24</v>
      </c>
    </row>
    <row r="13" spans="2:10" ht="80.400000000000006" customHeight="1" x14ac:dyDescent="0.3">
      <c r="B13" s="25" t="s">
        <v>25</v>
      </c>
      <c r="C13" s="26">
        <v>315588</v>
      </c>
      <c r="D13" s="26">
        <f>'[1]detaliat prop vs actual'!AE62</f>
        <v>297710.26456587506</v>
      </c>
      <c r="E13" s="26">
        <f>'[1]detaliat prop vs actual'!AF62</f>
        <v>407687.80099249992</v>
      </c>
      <c r="F13" s="19"/>
      <c r="G13" s="20">
        <f t="shared" si="3"/>
        <v>-5.6648970918174786E-2</v>
      </c>
      <c r="H13" s="22">
        <f t="shared" si="3"/>
        <v>0.36941130191461663</v>
      </c>
      <c r="I13" s="21">
        <f t="shared" si="4"/>
        <v>0.29183556089743562</v>
      </c>
      <c r="J13" s="19" t="s">
        <v>26</v>
      </c>
    </row>
    <row r="14" spans="2:10" x14ac:dyDescent="0.3">
      <c r="B14" s="25" t="s">
        <v>27</v>
      </c>
      <c r="C14" s="26">
        <f>C13*12</f>
        <v>3787056</v>
      </c>
      <c r="D14" s="26">
        <f>D13*12</f>
        <v>3572523.1747905007</v>
      </c>
      <c r="E14" s="26">
        <f>E13*12</f>
        <v>4892253.6119099986</v>
      </c>
      <c r="F14" s="19"/>
      <c r="G14" s="20">
        <f t="shared" si="3"/>
        <v>-5.6648970918174786E-2</v>
      </c>
      <c r="H14" s="22">
        <f t="shared" si="3"/>
        <v>0.36941130191461652</v>
      </c>
      <c r="I14" s="21">
        <f t="shared" si="4"/>
        <v>0.29183556089743551</v>
      </c>
      <c r="J14" s="19"/>
    </row>
    <row r="15" spans="2:10" x14ac:dyDescent="0.3">
      <c r="B15" s="25" t="s">
        <v>28</v>
      </c>
      <c r="C15" s="26"/>
      <c r="D15" s="26"/>
      <c r="E15" s="27">
        <f>E13-D13</f>
        <v>109977.53642662487</v>
      </c>
      <c r="F15" s="28"/>
      <c r="G15" s="29"/>
      <c r="H15" s="29"/>
      <c r="I15" s="29"/>
    </row>
    <row r="16" spans="2:10" x14ac:dyDescent="0.3">
      <c r="B16" s="25" t="s">
        <v>29</v>
      </c>
      <c r="C16" s="26"/>
      <c r="D16" s="26"/>
      <c r="E16" s="26">
        <f>E14-D14</f>
        <v>1319730.4371194979</v>
      </c>
      <c r="G16" s="29"/>
      <c r="H16" s="29"/>
      <c r="I16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rezumat pt memoriu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Rusu</dc:creator>
  <cp:lastModifiedBy>Dan Rusu</cp:lastModifiedBy>
  <dcterms:created xsi:type="dcterms:W3CDTF">2022-11-17T13:52:18Z</dcterms:created>
  <dcterms:modified xsi:type="dcterms:W3CDTF">2022-11-17T13:53:14Z</dcterms:modified>
</cp:coreProperties>
</file>