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19425" windowHeight="10425"/>
  </bookViews>
  <sheets>
    <sheet name="Sheet1" sheetId="1" r:id="rId1"/>
    <sheet name="Sheet2" sheetId="2" r:id="rId2"/>
    <sheet name="Sheet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20" i="2"/>
  <c r="S17"/>
  <c r="R12"/>
  <c r="Q12"/>
  <c r="Q16" s="1"/>
  <c r="Q17" s="1"/>
  <c r="Q21" s="1"/>
  <c r="P12"/>
  <c r="P16" s="1"/>
  <c r="P17" s="1"/>
  <c r="P21" s="1"/>
  <c r="O12"/>
  <c r="N12"/>
  <c r="M12"/>
  <c r="L12"/>
  <c r="K12"/>
  <c r="J12"/>
  <c r="J16" s="1"/>
  <c r="J17" s="1"/>
  <c r="J21" s="1"/>
  <c r="I12"/>
  <c r="H12"/>
  <c r="R11"/>
  <c r="Q11"/>
  <c r="P11"/>
  <c r="O11"/>
  <c r="N11"/>
  <c r="M11"/>
  <c r="L11"/>
  <c r="K11"/>
  <c r="J11"/>
  <c r="I11"/>
  <c r="H11"/>
  <c r="R10"/>
  <c r="Q10"/>
  <c r="P10"/>
  <c r="O10"/>
  <c r="O16" s="1"/>
  <c r="O17" s="1"/>
  <c r="O21" s="1"/>
  <c r="N10"/>
  <c r="M10"/>
  <c r="M16" s="1"/>
  <c r="M17" s="1"/>
  <c r="M21" s="1"/>
  <c r="L10"/>
  <c r="K10"/>
  <c r="J10"/>
  <c r="I10"/>
  <c r="I16" s="1"/>
  <c r="I17" s="1"/>
  <c r="I21" s="1"/>
  <c r="H10"/>
  <c r="N9"/>
  <c r="N16" s="1"/>
  <c r="N17" s="1"/>
  <c r="N21" s="1"/>
  <c r="M9"/>
  <c r="L9"/>
  <c r="L16" s="1"/>
  <c r="L17" s="1"/>
  <c r="L21" s="1"/>
  <c r="K9"/>
  <c r="J9"/>
  <c r="I9"/>
  <c r="H9"/>
  <c r="R16"/>
  <c r="R17" s="1"/>
  <c r="R21" s="1"/>
  <c r="E13"/>
  <c r="T13"/>
  <c r="T5"/>
  <c r="T6"/>
  <c r="T7"/>
  <c r="T8"/>
  <c r="S8"/>
  <c r="S7"/>
  <c r="S5"/>
  <c r="S6"/>
  <c r="E25"/>
  <c r="E24"/>
  <c r="E16"/>
  <c r="E17"/>
  <c r="E18"/>
  <c r="E19"/>
  <c r="E20"/>
  <c r="E21"/>
  <c r="E22"/>
  <c r="E15"/>
  <c r="E9"/>
  <c r="E11"/>
  <c r="S12" l="1"/>
  <c r="T12" s="1"/>
  <c r="K16"/>
  <c r="K17" s="1"/>
  <c r="K21" s="1"/>
  <c r="S11"/>
  <c r="T11" s="1"/>
  <c r="S10"/>
  <c r="T10" s="1"/>
  <c r="H16"/>
  <c r="S16" s="1"/>
  <c r="S9"/>
  <c r="E26"/>
  <c r="F26" s="1"/>
  <c r="H17" l="1"/>
  <c r="H21" s="1"/>
  <c r="S21" s="1"/>
  <c r="T9"/>
  <c r="S14"/>
  <c r="T14" s="1"/>
  <c r="G8" i="1"/>
</calcChain>
</file>

<file path=xl/comments1.xml><?xml version="1.0" encoding="utf-8"?>
<comments xmlns="http://schemas.openxmlformats.org/spreadsheetml/2006/main">
  <authors>
    <author>mlucut</author>
  </authors>
  <commentList>
    <comment ref="H9" authorId="0">
      <text>
        <r>
          <rPr>
            <b/>
            <sz val="9"/>
            <color indexed="81"/>
            <rFont val="Tahoma"/>
            <family val="2"/>
            <charset val="238"/>
          </rPr>
          <t>mlucut:</t>
        </r>
        <r>
          <rPr>
            <sz val="9"/>
            <color indexed="81"/>
            <rFont val="Tahoma"/>
            <family val="2"/>
            <charset val="238"/>
          </rPr>
          <t xml:space="preserve">
AM / 4 FORAJE</t>
        </r>
      </text>
    </comment>
    <comment ref="L9" authorId="0">
      <text>
        <r>
          <rPr>
            <b/>
            <sz val="9"/>
            <color indexed="81"/>
            <rFont val="Tahoma"/>
            <family val="2"/>
            <charset val="238"/>
          </rPr>
          <t>mlucut:</t>
        </r>
        <r>
          <rPr>
            <sz val="9"/>
            <color indexed="81"/>
            <rFont val="Tahoma"/>
            <family val="2"/>
            <charset val="238"/>
          </rPr>
          <t xml:space="preserve">
AM / 3 FORAJE</t>
        </r>
      </text>
    </comment>
    <comment ref="M9" authorId="0">
      <text>
        <r>
          <rPr>
            <b/>
            <sz val="9"/>
            <color indexed="81"/>
            <rFont val="Tahoma"/>
            <family val="2"/>
            <charset val="238"/>
          </rPr>
          <t>mlucut:</t>
        </r>
        <r>
          <rPr>
            <sz val="9"/>
            <color indexed="81"/>
            <rFont val="Tahoma"/>
            <family val="2"/>
            <charset val="238"/>
          </rPr>
          <t xml:space="preserve">
AM / 3 FORAJE</t>
        </r>
      </text>
    </comment>
    <comment ref="N9" authorId="0">
      <text>
        <r>
          <rPr>
            <b/>
            <sz val="9"/>
            <color indexed="81"/>
            <rFont val="Tahoma"/>
            <family val="2"/>
            <charset val="238"/>
          </rPr>
          <t>mlucut:</t>
        </r>
        <r>
          <rPr>
            <sz val="9"/>
            <color indexed="81"/>
            <rFont val="Tahoma"/>
            <family val="2"/>
            <charset val="238"/>
          </rPr>
          <t xml:space="preserve">
AM / 3 FORAJE</t>
        </r>
      </text>
    </comment>
    <comment ref="H10" authorId="0">
      <text>
        <r>
          <rPr>
            <b/>
            <sz val="9"/>
            <color indexed="81"/>
            <rFont val="Tahoma"/>
            <family val="2"/>
            <charset val="238"/>
          </rPr>
          <t>mlucut:</t>
        </r>
        <r>
          <rPr>
            <sz val="9"/>
            <color indexed="81"/>
            <rFont val="Tahoma"/>
            <family val="2"/>
            <charset val="238"/>
          </rPr>
          <t xml:space="preserve">
/11 foraje</t>
        </r>
      </text>
    </comment>
    <comment ref="I10" authorId="0">
      <text>
        <r>
          <rPr>
            <b/>
            <sz val="9"/>
            <color indexed="81"/>
            <rFont val="Tahoma"/>
            <family val="2"/>
            <charset val="238"/>
          </rPr>
          <t>mlucut:</t>
        </r>
        <r>
          <rPr>
            <sz val="9"/>
            <color indexed="81"/>
            <rFont val="Tahoma"/>
            <family val="2"/>
            <charset val="238"/>
          </rPr>
          <t xml:space="preserve">
/11 foraje</t>
        </r>
      </text>
    </comment>
    <comment ref="J10" authorId="0">
      <text>
        <r>
          <rPr>
            <b/>
            <sz val="9"/>
            <color indexed="81"/>
            <rFont val="Tahoma"/>
            <family val="2"/>
            <charset val="238"/>
          </rPr>
          <t>mlucut:</t>
        </r>
        <r>
          <rPr>
            <sz val="9"/>
            <color indexed="81"/>
            <rFont val="Tahoma"/>
            <family val="2"/>
            <charset val="238"/>
          </rPr>
          <t xml:space="preserve">
/11 foraje</t>
        </r>
      </text>
    </comment>
    <comment ref="K10" authorId="0">
      <text>
        <r>
          <rPr>
            <b/>
            <sz val="9"/>
            <color indexed="81"/>
            <rFont val="Tahoma"/>
            <family val="2"/>
            <charset val="238"/>
          </rPr>
          <t>mlucut:</t>
        </r>
        <r>
          <rPr>
            <sz val="9"/>
            <color indexed="81"/>
            <rFont val="Tahoma"/>
            <family val="2"/>
            <charset val="238"/>
          </rPr>
          <t xml:space="preserve">
/11 foraje</t>
        </r>
      </text>
    </comment>
    <comment ref="L10" authorId="0">
      <text>
        <r>
          <rPr>
            <b/>
            <sz val="9"/>
            <color indexed="81"/>
            <rFont val="Tahoma"/>
            <family val="2"/>
            <charset val="238"/>
          </rPr>
          <t>mlucut:</t>
        </r>
        <r>
          <rPr>
            <sz val="9"/>
            <color indexed="81"/>
            <rFont val="Tahoma"/>
            <family val="2"/>
            <charset val="238"/>
          </rPr>
          <t xml:space="preserve">
/11 foraje</t>
        </r>
      </text>
    </comment>
    <comment ref="M10" authorId="0">
      <text>
        <r>
          <rPr>
            <b/>
            <sz val="9"/>
            <color indexed="81"/>
            <rFont val="Tahoma"/>
            <family val="2"/>
            <charset val="238"/>
          </rPr>
          <t>mlucut:</t>
        </r>
        <r>
          <rPr>
            <sz val="9"/>
            <color indexed="81"/>
            <rFont val="Tahoma"/>
            <family val="2"/>
            <charset val="238"/>
          </rPr>
          <t xml:space="preserve">
/11 foraje</t>
        </r>
      </text>
    </comment>
    <comment ref="N10" authorId="0">
      <text>
        <r>
          <rPr>
            <b/>
            <sz val="9"/>
            <color indexed="81"/>
            <rFont val="Tahoma"/>
            <family val="2"/>
            <charset val="238"/>
          </rPr>
          <t>mlucut:</t>
        </r>
        <r>
          <rPr>
            <sz val="9"/>
            <color indexed="81"/>
            <rFont val="Tahoma"/>
            <family val="2"/>
            <charset val="238"/>
          </rPr>
          <t xml:space="preserve">
/11 foraje</t>
        </r>
      </text>
    </comment>
    <comment ref="O10" authorId="0">
      <text>
        <r>
          <rPr>
            <b/>
            <sz val="9"/>
            <color indexed="81"/>
            <rFont val="Tahoma"/>
            <family val="2"/>
            <charset val="238"/>
          </rPr>
          <t>mlucut:</t>
        </r>
        <r>
          <rPr>
            <sz val="9"/>
            <color indexed="81"/>
            <rFont val="Tahoma"/>
            <family val="2"/>
            <charset val="238"/>
          </rPr>
          <t xml:space="preserve">
/11 foraje</t>
        </r>
      </text>
    </comment>
    <comment ref="P10" authorId="0">
      <text>
        <r>
          <rPr>
            <b/>
            <sz val="9"/>
            <color indexed="81"/>
            <rFont val="Tahoma"/>
            <family val="2"/>
            <charset val="238"/>
          </rPr>
          <t>mlucut:</t>
        </r>
        <r>
          <rPr>
            <sz val="9"/>
            <color indexed="81"/>
            <rFont val="Tahoma"/>
            <family val="2"/>
            <charset val="238"/>
          </rPr>
          <t xml:space="preserve">
/11 foraje</t>
        </r>
      </text>
    </comment>
    <comment ref="Q10" authorId="0">
      <text>
        <r>
          <rPr>
            <b/>
            <sz val="9"/>
            <color indexed="81"/>
            <rFont val="Tahoma"/>
            <family val="2"/>
            <charset val="238"/>
          </rPr>
          <t>mlucut:</t>
        </r>
        <r>
          <rPr>
            <sz val="9"/>
            <color indexed="81"/>
            <rFont val="Tahoma"/>
            <family val="2"/>
            <charset val="238"/>
          </rPr>
          <t xml:space="preserve">
/11 foraje</t>
        </r>
      </text>
    </comment>
    <comment ref="R10" authorId="0">
      <text>
        <r>
          <rPr>
            <b/>
            <sz val="9"/>
            <color indexed="81"/>
            <rFont val="Tahoma"/>
            <family val="2"/>
            <charset val="238"/>
          </rPr>
          <t>mlucut:</t>
        </r>
        <r>
          <rPr>
            <sz val="9"/>
            <color indexed="81"/>
            <rFont val="Tahoma"/>
            <family val="2"/>
            <charset val="238"/>
          </rPr>
          <t xml:space="preserve">
/11 foraje</t>
        </r>
      </text>
    </comment>
    <comment ref="H11" authorId="0">
      <text>
        <r>
          <rPr>
            <b/>
            <sz val="9"/>
            <color indexed="81"/>
            <rFont val="Tahoma"/>
            <family val="2"/>
            <charset val="238"/>
          </rPr>
          <t>mlucut:</t>
        </r>
        <r>
          <rPr>
            <sz val="9"/>
            <color indexed="81"/>
            <rFont val="Tahoma"/>
            <family val="2"/>
            <charset val="238"/>
          </rPr>
          <t xml:space="preserve">
/11 foraje
</t>
        </r>
      </text>
    </comment>
    <comment ref="H12" authorId="0">
      <text>
        <r>
          <rPr>
            <b/>
            <sz val="9"/>
            <color indexed="81"/>
            <rFont val="Tahoma"/>
            <family val="2"/>
            <charset val="238"/>
          </rPr>
          <t>mlucut:</t>
        </r>
        <r>
          <rPr>
            <sz val="9"/>
            <color indexed="81"/>
            <rFont val="Tahoma"/>
            <family val="2"/>
            <charset val="238"/>
          </rPr>
          <t xml:space="preserve">
/11 foraje</t>
        </r>
      </text>
    </comment>
  </commentList>
</comments>
</file>

<file path=xl/sharedStrings.xml><?xml version="1.0" encoding="utf-8"?>
<sst xmlns="http://schemas.openxmlformats.org/spreadsheetml/2006/main" count="126" uniqueCount="99">
  <si>
    <t>Nr. crt.</t>
  </si>
  <si>
    <t>Denumire mijloc fix, adresa cladirii</t>
  </si>
  <si>
    <t>Elemente de identificare</t>
  </si>
  <si>
    <t>Adresa</t>
  </si>
  <si>
    <t>Cf. Nr. top</t>
  </si>
  <si>
    <t>Nr. inventar</t>
  </si>
  <si>
    <t>Valoare inventar</t>
  </si>
  <si>
    <t>ML/     unit</t>
  </si>
  <si>
    <t>Permanent</t>
  </si>
  <si>
    <t>Durata normală de funcționare</t>
  </si>
  <si>
    <t>Data intrării în patrimoniu</t>
  </si>
  <si>
    <t>Durata de utilizare rămasă</t>
  </si>
  <si>
    <t>ȘEF SERVICIU A.R.P.,</t>
  </si>
  <si>
    <t>LUCIAN BUBA</t>
  </si>
  <si>
    <t>ȘEF BIROU H.T.G.,</t>
  </si>
  <si>
    <t>CAMELIA CEAUȘESCU</t>
  </si>
  <si>
    <t>CONSILIER,</t>
  </si>
  <si>
    <t xml:space="preserve">,,Alimentare cu apă industrială prin foraje publice”
</t>
  </si>
  <si>
    <t>MARINELA LUCUȚ</t>
  </si>
  <si>
    <t>Nr.</t>
  </si>
  <si>
    <t>Crt.</t>
  </si>
  <si>
    <t>DENUMIRE CHELTUIALĂ</t>
  </si>
  <si>
    <t>VALOARE TOTALA</t>
  </si>
  <si>
    <t xml:space="preserve"> (inclusiv TVA) LEI</t>
  </si>
  <si>
    <r>
      <t xml:space="preserve">SERVICII DE PROIECTARE – Contract nr. </t>
    </r>
    <r>
      <rPr>
        <i/>
        <sz val="10"/>
        <color theme="1"/>
        <rFont val="Times New Roman"/>
        <family val="1"/>
        <charset val="238"/>
      </rPr>
      <t>226/14.07.2015</t>
    </r>
  </si>
  <si>
    <t>Servicii elaborare SF+ PT</t>
  </si>
  <si>
    <t>SERVICII DE ASISTENTA TEHNICA DIN PARTEA DIRIGINTELUI DE SANTIER – Contract nr. 186/18.12.2017</t>
  </si>
  <si>
    <t>CONTRACT PRESTARI SERVICII DE ASISTENTA TEHNICA DIN PARTEA DIRIGINTELUI DE SANTIER</t>
  </si>
  <si>
    <t>EXECUTIE LUCRĂRI – Contract nr.122/10.10.2018</t>
  </si>
  <si>
    <t>11 FORAJE DE APĂ EXECUATE ce constau in 11 foraje, 11 cămine, 11 echipamente</t>
  </si>
  <si>
    <t xml:space="preserve">AVIZE </t>
  </si>
  <si>
    <t>ABAB –Studiu hidrogeologic</t>
  </si>
  <si>
    <t>Institutul National Hidrologie</t>
  </si>
  <si>
    <t xml:space="preserve">Administratia Bazinala </t>
  </si>
  <si>
    <t>Agentia de Mediu –emitere aviz</t>
  </si>
  <si>
    <t>SC Pleiada-anunturi ziar</t>
  </si>
  <si>
    <t>ABAB-notificari</t>
  </si>
  <si>
    <t>ENEL-tarif racordare</t>
  </si>
  <si>
    <t>ENEL -ATR</t>
  </si>
  <si>
    <t>COTA ISC 0,8%</t>
  </si>
  <si>
    <t>COTA CSC 0,5%</t>
  </si>
  <si>
    <t>TOTAL</t>
  </si>
  <si>
    <t>F1</t>
  </si>
  <si>
    <t>F2</t>
  </si>
  <si>
    <t>F3</t>
  </si>
  <si>
    <t>F4</t>
  </si>
  <si>
    <t>FC 1</t>
  </si>
  <si>
    <t>FC 2</t>
  </si>
  <si>
    <t>FC 3</t>
  </si>
  <si>
    <t>CRUCII</t>
  </si>
  <si>
    <t>COPOSU</t>
  </si>
  <si>
    <t>CHOPIN</t>
  </si>
  <si>
    <t>PODEANU</t>
  </si>
  <si>
    <t>FORAJ</t>
  </si>
  <si>
    <t>INST HIDR</t>
  </si>
  <si>
    <t>CABINA</t>
  </si>
  <si>
    <t>ECHIP EDIL</t>
  </si>
  <si>
    <t>RETELE</t>
  </si>
  <si>
    <t>ELECTRIC</t>
  </si>
  <si>
    <t>LEGAT PAM</t>
  </si>
  <si>
    <t>FATA TVA</t>
  </si>
  <si>
    <t>CU TVA</t>
  </si>
  <si>
    <t>MICHELANGELO</t>
  </si>
  <si>
    <t>CIVIC</t>
  </si>
  <si>
    <t>FATA tva</t>
  </si>
  <si>
    <t>cu TVA/FORAJ</t>
  </si>
  <si>
    <t xml:space="preserve">COMUN </t>
  </si>
  <si>
    <t>TOTAL/FORAJ CU tva</t>
  </si>
  <si>
    <t xml:space="preserve">Foraj de apă industrială , </t>
  </si>
  <si>
    <t>Valoare fără TVA - 259.323,76 Lei</t>
  </si>
  <si>
    <t>Valoare cu TVA - 360.349,92Lei</t>
  </si>
  <si>
    <t>Scuarul Piața Crucii</t>
  </si>
  <si>
    <t>B-dul Corneliu Coposu</t>
  </si>
  <si>
    <t>Strada Frederich Chopin</t>
  </si>
  <si>
    <t>Str. Prof. Dr. Aurel Podeanu</t>
  </si>
  <si>
    <t>Foraj de apă industrială , F1</t>
  </si>
  <si>
    <t>Foraj de apă industrială , F2</t>
  </si>
  <si>
    <t>Foraj de apă industrială , F3</t>
  </si>
  <si>
    <t>Foraj de apă industrială , F4</t>
  </si>
  <si>
    <t>Zona Michelangelo, str. Cluj</t>
  </si>
  <si>
    <t>Zona Michelangelo, B-dul Pirvan, Malurile Begăi</t>
  </si>
  <si>
    <t>Zona Michelangelo,, aleea F.C. Ripensia</t>
  </si>
  <si>
    <t>Zona Michelangelo, B-dul Pirvan, Ștrand Termal</t>
  </si>
  <si>
    <t>Parcul Civic, str. Carol Telbisz</t>
  </si>
  <si>
    <t>Parcul Civic, str.I.C. Brătianu(Casa Căsătoriilor)</t>
  </si>
  <si>
    <t>Parcul Civic, STR. Mihai Eminescu (COS)</t>
  </si>
  <si>
    <t>CF 404830 Timișoara, Nr. Top 6120</t>
  </si>
  <si>
    <t>CF 438510 Timișoara, Nr. Top 438510</t>
  </si>
  <si>
    <t>CF 438508Timișoara, Nr. Top 438508</t>
  </si>
  <si>
    <t>CF 404746 Timișoara, Nr. Top 6906</t>
  </si>
  <si>
    <t>CF 404835Timișoara, Nr. Top 6910</t>
  </si>
  <si>
    <t>CF 428506 Timișoara, Nr. Top 6909/1</t>
  </si>
  <si>
    <t>CF 428397  Timișoara, Nr. Top 9811/1</t>
  </si>
  <si>
    <t xml:space="preserve"> CF 438508Timișoara, Nr. Top 438508                  ;CF 438509 Timișoara, Nr. Top 438509</t>
  </si>
  <si>
    <t>CF 404833 Timișoara, Nr. Top 9508;                    421829 Timisoara, Top 9504/2</t>
  </si>
  <si>
    <t>CF 413219 Timișoara,                                   Nr. Top 14166/2/2/3/1</t>
  </si>
  <si>
    <t>24 ani</t>
  </si>
  <si>
    <t xml:space="preserve"> privind completarea Anexei V la (lista bunurilor proprietate publică transmise spre folosinţă operatorului) la Contractul de Delegare a serviciilor publice de alimentare apă şi de canalizare, către operatorul regional AQUATIM SA</t>
  </si>
  <si>
    <t>ANEXA  nr. 1  la H.C.L. nr.__________/_______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</si>
</sst>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70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0" borderId="1" xfId="0" applyFont="1" applyFill="1" applyBorder="1"/>
    <xf numFmtId="4" fontId="4" fillId="0" borderId="1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Alignment="1">
      <alignment horizontal="right"/>
    </xf>
    <xf numFmtId="0" fontId="5" fillId="0" borderId="1" xfId="0" applyFont="1" applyBorder="1" applyAlignment="1">
      <alignment wrapText="1"/>
    </xf>
    <xf numFmtId="14" fontId="5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10" fillId="2" borderId="5" xfId="0" applyFont="1" applyFill="1" applyBorder="1" applyAlignment="1">
      <alignment horizontal="center" wrapText="1"/>
    </xf>
    <xf numFmtId="0" fontId="10" fillId="2" borderId="8" xfId="0" applyFont="1" applyFill="1" applyBorder="1" applyAlignment="1">
      <alignment wrapText="1"/>
    </xf>
    <xf numFmtId="0" fontId="0" fillId="2" borderId="8" xfId="0" applyFill="1" applyBorder="1" applyAlignment="1">
      <alignment wrapText="1"/>
    </xf>
    <xf numFmtId="16" fontId="9" fillId="0" borderId="5" xfId="0" applyNumberFormat="1" applyFont="1" applyBorder="1" applyAlignment="1">
      <alignment horizontal="center" wrapText="1"/>
    </xf>
    <xf numFmtId="0" fontId="9" fillId="0" borderId="8" xfId="0" applyFont="1" applyBorder="1" applyAlignment="1">
      <alignment wrapText="1"/>
    </xf>
    <xf numFmtId="4" fontId="0" fillId="0" borderId="0" xfId="0" applyNumberFormat="1"/>
    <xf numFmtId="4" fontId="9" fillId="0" borderId="8" xfId="0" applyNumberFormat="1" applyFont="1" applyBorder="1" applyAlignment="1">
      <alignment horizontal="center" wrapText="1"/>
    </xf>
    <xf numFmtId="0" fontId="0" fillId="0" borderId="5" xfId="0" applyBorder="1" applyAlignment="1">
      <alignment wrapText="1"/>
    </xf>
    <xf numFmtId="0" fontId="0" fillId="2" borderId="5" xfId="0" applyFill="1" applyBorder="1" applyAlignment="1">
      <alignment wrapText="1"/>
    </xf>
    <xf numFmtId="0" fontId="9" fillId="2" borderId="8" xfId="0" applyFont="1" applyFill="1" applyBorder="1" applyAlignment="1">
      <alignment wrapText="1"/>
    </xf>
    <xf numFmtId="0" fontId="9" fillId="2" borderId="8" xfId="0" applyFont="1" applyFill="1" applyBorder="1" applyAlignment="1">
      <alignment horizontal="center" wrapText="1"/>
    </xf>
    <xf numFmtId="4" fontId="9" fillId="2" borderId="8" xfId="0" applyNumberFormat="1" applyFont="1" applyFill="1" applyBorder="1" applyAlignment="1">
      <alignment horizontal="center" wrapText="1"/>
    </xf>
    <xf numFmtId="4" fontId="10" fillId="0" borderId="8" xfId="0" applyNumberFormat="1" applyFont="1" applyBorder="1" applyAlignment="1">
      <alignment horizontal="center" wrapText="1"/>
    </xf>
    <xf numFmtId="4" fontId="0" fillId="0" borderId="0" xfId="0" applyNumberFormat="1" applyAlignment="1">
      <alignment wrapText="1"/>
    </xf>
    <xf numFmtId="0" fontId="7" fillId="0" borderId="0" xfId="0" applyFont="1"/>
    <xf numFmtId="0" fontId="8" fillId="4" borderId="0" xfId="0" applyFont="1" applyFill="1"/>
    <xf numFmtId="0" fontId="0" fillId="0" borderId="1" xfId="0" applyBorder="1"/>
    <xf numFmtId="4" fontId="12" fillId="4" borderId="0" xfId="0" applyNumberFormat="1" applyFont="1" applyFill="1"/>
    <xf numFmtId="4" fontId="7" fillId="0" borderId="0" xfId="0" applyNumberFormat="1" applyFont="1"/>
    <xf numFmtId="4" fontId="15" fillId="0" borderId="0" xfId="0" applyNumberFormat="1" applyFont="1"/>
    <xf numFmtId="4" fontId="4" fillId="2" borderId="1" xfId="0" applyNumberFormat="1" applyFont="1" applyFill="1" applyBorder="1" applyAlignment="1">
      <alignment horizontal="right"/>
    </xf>
    <xf numFmtId="4" fontId="15" fillId="0" borderId="1" xfId="0" applyNumberFormat="1" applyFont="1" applyBorder="1"/>
    <xf numFmtId="3" fontId="5" fillId="0" borderId="1" xfId="0" applyNumberFormat="1" applyFont="1" applyFill="1" applyBorder="1" applyAlignment="1">
      <alignment horizont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10" fillId="0" borderId="9" xfId="0" applyFont="1" applyBorder="1" applyAlignment="1">
      <alignment horizontal="right" wrapText="1"/>
    </xf>
    <xf numFmtId="0" fontId="10" fillId="0" borderId="6" xfId="0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0" fontId="4" fillId="0" borderId="11" xfId="0" applyFont="1" applyBorder="1" applyAlignment="1">
      <alignment horizontal="center"/>
    </xf>
  </cellXfs>
  <cellStyles count="4">
    <cellStyle name="Excel Built-in Normal" xfId="3"/>
    <cellStyle name="Normal" xfId="0" builtinId="0"/>
    <cellStyle name="Normal 3_Liste de cantitati APA Telegrafului" xfId="2"/>
    <cellStyle name="Standard 2_TM-S-Vol.4.2. - Liste de cantitati cu preturi - rev.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9"/>
  <sheetViews>
    <sheetView tabSelected="1" workbookViewId="0">
      <selection activeCell="P8" sqref="P8"/>
    </sheetView>
  </sheetViews>
  <sheetFormatPr defaultColWidth="9.140625" defaultRowHeight="15"/>
  <cols>
    <col min="1" max="1" width="4.140625" style="1" customWidth="1"/>
    <col min="2" max="2" width="21.28515625" style="2" customWidth="1"/>
    <col min="3" max="3" width="28.5703125" style="1" customWidth="1"/>
    <col min="4" max="4" width="33.28515625" style="1" customWidth="1"/>
    <col min="5" max="5" width="5.28515625" style="1" customWidth="1"/>
    <col min="6" max="6" width="12" style="22" customWidth="1"/>
    <col min="7" max="7" width="11.28515625" style="3" customWidth="1"/>
    <col min="8" max="8" width="10.7109375" style="2" customWidth="1"/>
    <col min="9" max="9" width="6.5703125" style="2" customWidth="1"/>
    <col min="10" max="10" width="10.140625" style="2" customWidth="1"/>
    <col min="11" max="16384" width="9.140625" style="2"/>
  </cols>
  <sheetData>
    <row r="1" spans="1:25" ht="15.75">
      <c r="B1" s="18" t="s">
        <v>98</v>
      </c>
    </row>
    <row r="2" spans="1:25" ht="15.75">
      <c r="A2" s="19"/>
      <c r="B2" s="18"/>
      <c r="C2" s="19"/>
      <c r="D2" s="19"/>
      <c r="E2" s="19"/>
    </row>
    <row r="3" spans="1:25" ht="19.5" customHeight="1">
      <c r="B3" s="63" t="s">
        <v>17</v>
      </c>
      <c r="C3" s="63"/>
      <c r="D3" s="63"/>
      <c r="E3" s="63"/>
      <c r="F3" s="63"/>
      <c r="G3" s="63"/>
      <c r="H3" s="63"/>
      <c r="I3" s="63"/>
      <c r="J3" s="63"/>
    </row>
    <row r="4" spans="1:25" ht="43.5" customHeight="1">
      <c r="B4" s="62" t="s">
        <v>97</v>
      </c>
      <c r="C4" s="62"/>
      <c r="D4" s="62"/>
      <c r="E4" s="62"/>
      <c r="F4" s="62"/>
      <c r="G4" s="62"/>
      <c r="H4" s="62"/>
      <c r="I4" s="62"/>
      <c r="J4" s="62"/>
    </row>
    <row r="5" spans="1:25" ht="5.25" customHeight="1"/>
    <row r="6" spans="1:25" s="4" customFormat="1" ht="14.25">
      <c r="A6" s="55" t="s">
        <v>0</v>
      </c>
      <c r="B6" s="55" t="s">
        <v>1</v>
      </c>
      <c r="C6" s="56" t="s">
        <v>2</v>
      </c>
      <c r="D6" s="56"/>
      <c r="E6" s="56"/>
      <c r="F6" s="55" t="s">
        <v>5</v>
      </c>
      <c r="G6" s="59" t="s">
        <v>6</v>
      </c>
      <c r="H6" s="55" t="s">
        <v>10</v>
      </c>
      <c r="I6" s="55" t="s">
        <v>9</v>
      </c>
      <c r="J6" s="55" t="s">
        <v>11</v>
      </c>
    </row>
    <row r="7" spans="1:25" ht="56.25" customHeight="1">
      <c r="A7" s="55"/>
      <c r="B7" s="55"/>
      <c r="C7" s="25" t="s">
        <v>3</v>
      </c>
      <c r="D7" s="25" t="s">
        <v>4</v>
      </c>
      <c r="E7" s="23" t="s">
        <v>7</v>
      </c>
      <c r="F7" s="55"/>
      <c r="G7" s="60"/>
      <c r="H7" s="55"/>
      <c r="I7" s="55"/>
      <c r="J7" s="55"/>
    </row>
    <row r="8" spans="1:25" s="6" customFormat="1" ht="22.5" customHeight="1">
      <c r="A8" s="5"/>
      <c r="B8" s="61"/>
      <c r="C8" s="61"/>
      <c r="D8" s="61"/>
      <c r="E8" s="61"/>
      <c r="F8" s="61"/>
      <c r="G8" s="50">
        <f>SUM(G9:G19)</f>
        <v>360349.9243999999</v>
      </c>
      <c r="H8" s="7"/>
      <c r="I8" s="7"/>
      <c r="J8" s="7"/>
    </row>
    <row r="9" spans="1:25" ht="30">
      <c r="A9" s="13">
        <v>1</v>
      </c>
      <c r="B9" s="12" t="s">
        <v>75</v>
      </c>
      <c r="C9" s="15" t="s">
        <v>79</v>
      </c>
      <c r="D9" s="14" t="s">
        <v>94</v>
      </c>
      <c r="E9" s="16">
        <v>1</v>
      </c>
      <c r="F9" s="52">
        <v>101079001</v>
      </c>
      <c r="G9" s="51">
        <v>30857.906695454541</v>
      </c>
      <c r="H9" s="11">
        <v>44599</v>
      </c>
      <c r="I9" s="10" t="s">
        <v>96</v>
      </c>
      <c r="J9" s="17" t="s">
        <v>8</v>
      </c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</row>
    <row r="10" spans="1:25" ht="30">
      <c r="A10" s="13">
        <v>2</v>
      </c>
      <c r="B10" s="12" t="s">
        <v>76</v>
      </c>
      <c r="C10" s="15" t="s">
        <v>80</v>
      </c>
      <c r="D10" s="14" t="s">
        <v>89</v>
      </c>
      <c r="E10" s="16">
        <v>1</v>
      </c>
      <c r="F10" s="52">
        <v>101079002</v>
      </c>
      <c r="G10" s="51">
        <v>30857.906695454541</v>
      </c>
      <c r="H10" s="11">
        <v>44599</v>
      </c>
      <c r="I10" s="10" t="s">
        <v>96</v>
      </c>
      <c r="J10" s="17" t="s">
        <v>8</v>
      </c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</row>
    <row r="11" spans="1:25" ht="30">
      <c r="A11" s="13">
        <v>3</v>
      </c>
      <c r="B11" s="12" t="s">
        <v>77</v>
      </c>
      <c r="C11" s="15" t="s">
        <v>81</v>
      </c>
      <c r="D11" s="14" t="s">
        <v>90</v>
      </c>
      <c r="E11" s="16">
        <v>1</v>
      </c>
      <c r="F11" s="52">
        <v>101079003</v>
      </c>
      <c r="G11" s="8">
        <v>30857.906695454541</v>
      </c>
      <c r="H11" s="11">
        <v>44599</v>
      </c>
      <c r="I11" s="10" t="s">
        <v>96</v>
      </c>
      <c r="J11" s="17" t="s">
        <v>8</v>
      </c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</row>
    <row r="12" spans="1:25" ht="30">
      <c r="A12" s="13">
        <v>4</v>
      </c>
      <c r="B12" s="12" t="s">
        <v>78</v>
      </c>
      <c r="C12" s="15" t="s">
        <v>82</v>
      </c>
      <c r="D12" s="14" t="s">
        <v>91</v>
      </c>
      <c r="E12" s="16">
        <v>1</v>
      </c>
      <c r="F12" s="52">
        <v>101079004</v>
      </c>
      <c r="G12" s="8">
        <v>30857.906695454541</v>
      </c>
      <c r="H12" s="11">
        <v>44599</v>
      </c>
      <c r="I12" s="10" t="s">
        <v>96</v>
      </c>
      <c r="J12" s="17" t="s">
        <v>8</v>
      </c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</row>
    <row r="13" spans="1:25" ht="33" customHeight="1">
      <c r="A13" s="13">
        <v>5</v>
      </c>
      <c r="B13" s="12" t="s">
        <v>75</v>
      </c>
      <c r="C13" s="15" t="s">
        <v>83</v>
      </c>
      <c r="D13" s="14" t="s">
        <v>93</v>
      </c>
      <c r="E13" s="16">
        <v>1</v>
      </c>
      <c r="F13" s="53">
        <v>101079005</v>
      </c>
      <c r="G13" s="8">
        <v>42581.784712121211</v>
      </c>
      <c r="H13" s="11">
        <v>44599</v>
      </c>
      <c r="I13" s="10" t="s">
        <v>96</v>
      </c>
      <c r="J13" s="17" t="s">
        <v>8</v>
      </c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</row>
    <row r="14" spans="1:25" ht="30">
      <c r="A14" s="13">
        <v>6</v>
      </c>
      <c r="B14" s="12" t="s">
        <v>76</v>
      </c>
      <c r="C14" s="15" t="s">
        <v>84</v>
      </c>
      <c r="D14" s="14" t="s">
        <v>87</v>
      </c>
      <c r="E14" s="16">
        <v>1</v>
      </c>
      <c r="F14" s="52">
        <v>101079006</v>
      </c>
      <c r="G14" s="8">
        <v>42581.784712121211</v>
      </c>
      <c r="H14" s="11">
        <v>44599</v>
      </c>
      <c r="I14" s="10" t="s">
        <v>96</v>
      </c>
      <c r="J14" s="17" t="s">
        <v>8</v>
      </c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</row>
    <row r="15" spans="1:25" ht="30">
      <c r="A15" s="13">
        <v>7</v>
      </c>
      <c r="B15" s="12" t="s">
        <v>77</v>
      </c>
      <c r="C15" s="15" t="s">
        <v>85</v>
      </c>
      <c r="D15" s="14" t="s">
        <v>95</v>
      </c>
      <c r="E15" s="16">
        <v>1</v>
      </c>
      <c r="F15" s="52">
        <v>101079007</v>
      </c>
      <c r="G15" s="8">
        <v>42581.784712121211</v>
      </c>
      <c r="H15" s="11">
        <v>44599</v>
      </c>
      <c r="I15" s="10" t="s">
        <v>96</v>
      </c>
      <c r="J15" s="17" t="s">
        <v>8</v>
      </c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</row>
    <row r="16" spans="1:25" ht="15.75">
      <c r="A16" s="13">
        <v>8</v>
      </c>
      <c r="B16" s="12" t="s">
        <v>68</v>
      </c>
      <c r="C16" s="15" t="s">
        <v>71</v>
      </c>
      <c r="D16" s="14" t="s">
        <v>88</v>
      </c>
      <c r="E16" s="16">
        <v>1</v>
      </c>
      <c r="F16" s="52">
        <v>101079008</v>
      </c>
      <c r="G16" s="8">
        <v>32644.328745454543</v>
      </c>
      <c r="H16" s="11">
        <v>44599</v>
      </c>
      <c r="I16" s="10" t="s">
        <v>96</v>
      </c>
      <c r="J16" s="17" t="s">
        <v>8</v>
      </c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</row>
    <row r="17" spans="1:25" ht="15.75">
      <c r="A17" s="13">
        <v>9</v>
      </c>
      <c r="B17" s="12" t="s">
        <v>68</v>
      </c>
      <c r="C17" s="15" t="s">
        <v>72</v>
      </c>
      <c r="D17" s="14" t="s">
        <v>86</v>
      </c>
      <c r="E17" s="16">
        <v>1</v>
      </c>
      <c r="F17" s="52">
        <v>101079009</v>
      </c>
      <c r="G17" s="8">
        <v>30208.874745454545</v>
      </c>
      <c r="H17" s="11">
        <v>44599</v>
      </c>
      <c r="I17" s="10" t="s">
        <v>96</v>
      </c>
      <c r="J17" s="17" t="s">
        <v>8</v>
      </c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25" ht="30">
      <c r="A18" s="13">
        <v>10</v>
      </c>
      <c r="B18" s="12" t="s">
        <v>68</v>
      </c>
      <c r="C18" s="15" t="s">
        <v>73</v>
      </c>
      <c r="D18" s="14" t="s">
        <v>92</v>
      </c>
      <c r="E18" s="16">
        <v>1</v>
      </c>
      <c r="F18" s="52">
        <v>101079010</v>
      </c>
      <c r="G18" s="8">
        <v>22249.634945454545</v>
      </c>
      <c r="H18" s="11">
        <v>44599</v>
      </c>
      <c r="I18" s="10" t="s">
        <v>96</v>
      </c>
      <c r="J18" s="17" t="s">
        <v>8</v>
      </c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</row>
    <row r="19" spans="1:25" ht="30">
      <c r="A19" s="13">
        <v>11</v>
      </c>
      <c r="B19" s="12" t="s">
        <v>68</v>
      </c>
      <c r="C19" s="15" t="s">
        <v>74</v>
      </c>
      <c r="D19" s="14" t="s">
        <v>86</v>
      </c>
      <c r="E19" s="16">
        <v>1</v>
      </c>
      <c r="F19" s="52">
        <v>101079011</v>
      </c>
      <c r="G19" s="8">
        <v>24070.105045454544</v>
      </c>
      <c r="H19" s="11">
        <v>44599</v>
      </c>
      <c r="I19" s="10" t="s">
        <v>96</v>
      </c>
      <c r="J19" s="17" t="s">
        <v>8</v>
      </c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</row>
    <row r="20" spans="1:25" ht="15.75">
      <c r="B20" s="57" t="s">
        <v>69</v>
      </c>
      <c r="C20" s="58"/>
      <c r="E20" s="69" t="s">
        <v>70</v>
      </c>
      <c r="F20" s="69"/>
      <c r="G20" s="69"/>
      <c r="H20" s="6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</row>
    <row r="21" spans="1:25" ht="3" customHeight="1">
      <c r="G21" s="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</row>
    <row r="22" spans="1:25" ht="15.75">
      <c r="B22" s="20" t="s">
        <v>12</v>
      </c>
      <c r="C22" s="20"/>
      <c r="D22" s="20" t="s">
        <v>14</v>
      </c>
      <c r="E22" s="20"/>
      <c r="F22" s="24"/>
      <c r="G22" s="21"/>
      <c r="H22" s="21" t="s">
        <v>16</v>
      </c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</row>
    <row r="23" spans="1:25" ht="15.75">
      <c r="B23" s="20" t="s">
        <v>13</v>
      </c>
      <c r="C23" s="20"/>
      <c r="D23" s="20" t="s">
        <v>15</v>
      </c>
      <c r="E23" s="20"/>
      <c r="F23" s="24"/>
      <c r="G23" s="54" t="s">
        <v>18</v>
      </c>
      <c r="H23" s="54"/>
      <c r="I23" s="54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</row>
    <row r="24" spans="1:25" ht="15.75"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</row>
    <row r="25" spans="1:25" ht="15.75"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</row>
    <row r="26" spans="1:25" ht="15.75"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</row>
    <row r="27" spans="1:25" ht="15.75"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</row>
    <row r="28" spans="1:25" ht="15.75"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</row>
    <row r="29" spans="1:25" ht="15.75"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</row>
  </sheetData>
  <sortState ref="B25:C26">
    <sortCondition descending="1" ref="C19"/>
  </sortState>
  <mergeCells count="14">
    <mergeCell ref="A6:A7"/>
    <mergeCell ref="G6:G7"/>
    <mergeCell ref="H6:H7"/>
    <mergeCell ref="B8:F8"/>
    <mergeCell ref="B4:J4"/>
    <mergeCell ref="B3:J3"/>
    <mergeCell ref="G23:I23"/>
    <mergeCell ref="J6:J7"/>
    <mergeCell ref="F6:F7"/>
    <mergeCell ref="C6:E6"/>
    <mergeCell ref="B6:B7"/>
    <mergeCell ref="I6:I7"/>
    <mergeCell ref="B20:C20"/>
    <mergeCell ref="E20:H20"/>
  </mergeCells>
  <phoneticPr fontId="6" type="noConversion"/>
  <pageMargins left="0" right="0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U28"/>
  <sheetViews>
    <sheetView workbookViewId="0">
      <selection activeCell="R21" sqref="R21"/>
    </sheetView>
  </sheetViews>
  <sheetFormatPr defaultRowHeight="15"/>
  <cols>
    <col min="1" max="1" width="3.7109375" customWidth="1"/>
    <col min="2" max="2" width="5.42578125" bestFit="1" customWidth="1"/>
    <col min="3" max="3" width="52.42578125" customWidth="1"/>
    <col min="4" max="4" width="13.85546875" customWidth="1"/>
    <col min="5" max="5" width="9.140625" style="35" bestFit="1" customWidth="1"/>
    <col min="6" max="6" width="11" customWidth="1"/>
    <col min="7" max="7" width="16.5703125" customWidth="1"/>
    <col min="8" max="17" width="10.140625" bestFit="1" customWidth="1"/>
    <col min="18" max="18" width="10.7109375" customWidth="1"/>
    <col min="19" max="19" width="13.140625" customWidth="1"/>
    <col min="20" max="20" width="10.5703125" customWidth="1"/>
    <col min="21" max="21" width="10.140625" bestFit="1" customWidth="1"/>
  </cols>
  <sheetData>
    <row r="2" spans="2:20">
      <c r="G2" s="46"/>
      <c r="H2" s="68" t="s">
        <v>62</v>
      </c>
      <c r="I2" s="68"/>
      <c r="J2" s="68"/>
      <c r="K2" s="68"/>
      <c r="L2" s="68" t="s">
        <v>63</v>
      </c>
      <c r="M2" s="68"/>
      <c r="N2" s="68"/>
      <c r="O2" s="46"/>
      <c r="P2" s="46"/>
      <c r="Q2" s="46"/>
      <c r="R2" s="46"/>
    </row>
    <row r="3" spans="2:20">
      <c r="G3" s="46"/>
      <c r="H3" s="46" t="s">
        <v>42</v>
      </c>
      <c r="I3" s="46" t="s">
        <v>43</v>
      </c>
      <c r="J3" s="46" t="s">
        <v>44</v>
      </c>
      <c r="K3" s="46" t="s">
        <v>45</v>
      </c>
      <c r="L3" s="46" t="s">
        <v>46</v>
      </c>
      <c r="M3" s="46" t="s">
        <v>47</v>
      </c>
      <c r="N3" s="46" t="s">
        <v>48</v>
      </c>
      <c r="O3" s="46" t="s">
        <v>49</v>
      </c>
      <c r="P3" s="46" t="s">
        <v>50</v>
      </c>
      <c r="Q3" s="46" t="s">
        <v>51</v>
      </c>
      <c r="R3" s="46" t="s">
        <v>52</v>
      </c>
    </row>
    <row r="4" spans="2:20" ht="15.75" thickBot="1">
      <c r="S4" t="s">
        <v>60</v>
      </c>
      <c r="T4" t="s">
        <v>61</v>
      </c>
    </row>
    <row r="5" spans="2:20" ht="18" customHeight="1">
      <c r="B5" s="26" t="s">
        <v>19</v>
      </c>
      <c r="C5" s="64" t="s">
        <v>21</v>
      </c>
      <c r="D5" s="28" t="s">
        <v>22</v>
      </c>
      <c r="E5" s="43"/>
      <c r="G5" t="s">
        <v>53</v>
      </c>
      <c r="H5">
        <v>4899.09</v>
      </c>
      <c r="I5">
        <v>4899.09</v>
      </c>
      <c r="J5">
        <v>4899.09</v>
      </c>
      <c r="K5">
        <v>4899.09</v>
      </c>
      <c r="L5">
        <v>4899.09</v>
      </c>
      <c r="M5">
        <v>4899.09</v>
      </c>
      <c r="N5">
        <v>4899.09</v>
      </c>
      <c r="O5">
        <v>4899.09</v>
      </c>
      <c r="P5">
        <v>4899.09</v>
      </c>
      <c r="Q5">
        <v>4899.09</v>
      </c>
      <c r="R5">
        <v>4899.09</v>
      </c>
      <c r="S5" s="44">
        <f>SUM(G5:R5)</f>
        <v>53889.989999999991</v>
      </c>
      <c r="T5">
        <f t="shared" ref="T5:T14" si="0">S5*1.19</f>
        <v>64129.088099999986</v>
      </c>
    </row>
    <row r="6" spans="2:20" ht="18" customHeight="1" thickBot="1">
      <c r="B6" s="27" t="s">
        <v>20</v>
      </c>
      <c r="C6" s="65"/>
      <c r="D6" s="29" t="s">
        <v>23</v>
      </c>
      <c r="E6" s="43"/>
      <c r="G6" t="s">
        <v>54</v>
      </c>
      <c r="H6">
        <v>1905.27</v>
      </c>
      <c r="I6">
        <v>1905.27</v>
      </c>
      <c r="J6">
        <v>1905.27</v>
      </c>
      <c r="K6">
        <v>1905.27</v>
      </c>
      <c r="L6">
        <v>1926.78</v>
      </c>
      <c r="M6">
        <v>1926.78</v>
      </c>
      <c r="N6">
        <v>1926.78</v>
      </c>
      <c r="O6">
        <v>1905.27</v>
      </c>
      <c r="P6">
        <v>1926.78</v>
      </c>
      <c r="Q6">
        <v>1926.78</v>
      </c>
      <c r="R6">
        <v>1926.78</v>
      </c>
      <c r="S6" s="44">
        <f>SUM(G6:R6)</f>
        <v>21087.03</v>
      </c>
      <c r="T6">
        <f t="shared" si="0"/>
        <v>25093.565699999999</v>
      </c>
    </row>
    <row r="7" spans="2:20" ht="18" customHeight="1" thickBot="1">
      <c r="B7" s="27">
        <v>0</v>
      </c>
      <c r="C7" s="29">
        <v>1</v>
      </c>
      <c r="D7" s="29">
        <v>3</v>
      </c>
      <c r="E7" s="43"/>
      <c r="G7" t="s">
        <v>55</v>
      </c>
      <c r="H7">
        <v>3782.27</v>
      </c>
      <c r="I7">
        <v>3782.27</v>
      </c>
      <c r="J7">
        <v>3782.27</v>
      </c>
      <c r="K7">
        <v>3782.27</v>
      </c>
      <c r="L7">
        <v>4590.55</v>
      </c>
      <c r="M7">
        <v>4590.55</v>
      </c>
      <c r="N7">
        <v>4590.55</v>
      </c>
      <c r="O7">
        <v>3782.27</v>
      </c>
      <c r="P7">
        <v>3853.04</v>
      </c>
      <c r="Q7">
        <v>3782.27</v>
      </c>
      <c r="R7">
        <v>3853.04</v>
      </c>
      <c r="S7" s="44">
        <f>SUM(G7:R7)</f>
        <v>44171.35</v>
      </c>
      <c r="T7">
        <f t="shared" si="0"/>
        <v>52563.906499999997</v>
      </c>
    </row>
    <row r="8" spans="2:20" ht="18" customHeight="1" thickBot="1">
      <c r="B8" s="30">
        <v>1</v>
      </c>
      <c r="C8" s="31" t="s">
        <v>24</v>
      </c>
      <c r="D8" s="32"/>
      <c r="E8" s="43"/>
      <c r="G8" t="s">
        <v>56</v>
      </c>
      <c r="H8">
        <v>2025.48</v>
      </c>
      <c r="I8">
        <v>2025.48</v>
      </c>
      <c r="J8">
        <v>2025.48</v>
      </c>
      <c r="K8">
        <v>2025.48</v>
      </c>
      <c r="L8">
        <v>2025.48</v>
      </c>
      <c r="M8">
        <v>2025.48</v>
      </c>
      <c r="N8">
        <v>2025.48</v>
      </c>
      <c r="O8">
        <v>2025.48</v>
      </c>
      <c r="P8">
        <v>2025.48</v>
      </c>
      <c r="Q8">
        <v>2025.48</v>
      </c>
      <c r="R8">
        <v>2025.48</v>
      </c>
      <c r="S8" s="44">
        <f>SUM(G8:R8)</f>
        <v>22280.28</v>
      </c>
      <c r="T8">
        <f t="shared" si="0"/>
        <v>26513.533199999998</v>
      </c>
    </row>
    <row r="9" spans="2:20" ht="18" customHeight="1" thickBot="1">
      <c r="B9" s="33">
        <v>44562</v>
      </c>
      <c r="C9" s="34" t="s">
        <v>25</v>
      </c>
      <c r="D9" s="36">
        <v>14400</v>
      </c>
      <c r="E9" s="43">
        <f>D9/11</f>
        <v>1309.090909090909</v>
      </c>
      <c r="G9" s="35" t="s">
        <v>57</v>
      </c>
      <c r="H9" s="35">
        <f>29021.34/4</f>
        <v>7255.335</v>
      </c>
      <c r="I9" s="35">
        <f t="shared" ref="I9:K9" si="1">29021.34/4</f>
        <v>7255.335</v>
      </c>
      <c r="J9" s="35">
        <f t="shared" si="1"/>
        <v>7255.335</v>
      </c>
      <c r="K9" s="35">
        <f t="shared" si="1"/>
        <v>7255.335</v>
      </c>
      <c r="L9" s="35">
        <f>48832.63/3</f>
        <v>16277.543333333333</v>
      </c>
      <c r="M9" s="35">
        <f t="shared" ref="M9:N9" si="2">48832.63/3</f>
        <v>16277.543333333333</v>
      </c>
      <c r="N9" s="35">
        <f t="shared" si="2"/>
        <v>16277.543333333333</v>
      </c>
      <c r="O9" s="35">
        <v>8756.5300000000007</v>
      </c>
      <c r="P9" s="35">
        <v>6617.65</v>
      </c>
      <c r="Q9" s="35"/>
      <c r="R9" s="35">
        <v>1459.02</v>
      </c>
      <c r="S9" s="44">
        <f>SUM(G9:R9)</f>
        <v>94687.17</v>
      </c>
      <c r="T9">
        <f t="shared" si="0"/>
        <v>112677.73229999999</v>
      </c>
    </row>
    <row r="10" spans="2:20" ht="18" customHeight="1" thickBot="1">
      <c r="B10" s="30">
        <v>2</v>
      </c>
      <c r="C10" s="31" t="s">
        <v>26</v>
      </c>
      <c r="D10" s="32"/>
      <c r="E10" s="43"/>
      <c r="G10" s="35" t="s">
        <v>58</v>
      </c>
      <c r="H10" s="35">
        <f>15405.51/11</f>
        <v>1400.5009090909091</v>
      </c>
      <c r="I10" s="35">
        <f t="shared" ref="I10:R10" si="3">15405.51/11</f>
        <v>1400.5009090909091</v>
      </c>
      <c r="J10" s="35">
        <f t="shared" si="3"/>
        <v>1400.5009090909091</v>
      </c>
      <c r="K10" s="35">
        <f t="shared" si="3"/>
        <v>1400.5009090909091</v>
      </c>
      <c r="L10" s="35">
        <f t="shared" si="3"/>
        <v>1400.5009090909091</v>
      </c>
      <c r="M10" s="35">
        <f t="shared" si="3"/>
        <v>1400.5009090909091</v>
      </c>
      <c r="N10" s="35">
        <f t="shared" si="3"/>
        <v>1400.5009090909091</v>
      </c>
      <c r="O10" s="35">
        <f t="shared" si="3"/>
        <v>1400.5009090909091</v>
      </c>
      <c r="P10" s="35">
        <f t="shared" si="3"/>
        <v>1400.5009090909091</v>
      </c>
      <c r="Q10" s="35">
        <f t="shared" si="3"/>
        <v>1400.5009090909091</v>
      </c>
      <c r="R10" s="35">
        <f t="shared" si="3"/>
        <v>1400.5009090909091</v>
      </c>
      <c r="S10" s="44">
        <f t="shared" ref="S10:S11" si="4">SUM(G10:R10)</f>
        <v>15405.510000000004</v>
      </c>
      <c r="T10">
        <f t="shared" si="0"/>
        <v>18332.556900000003</v>
      </c>
    </row>
    <row r="11" spans="2:20" ht="18" customHeight="1" thickBot="1">
      <c r="B11" s="33">
        <v>44563</v>
      </c>
      <c r="C11" s="34" t="s">
        <v>27</v>
      </c>
      <c r="D11" s="36">
        <v>2860.37</v>
      </c>
      <c r="E11" s="43">
        <f>D11/11</f>
        <v>260.03363636363633</v>
      </c>
      <c r="G11" s="35" t="s">
        <v>59</v>
      </c>
      <c r="H11" s="35">
        <f>7680.02/11</f>
        <v>698.18363636363642</v>
      </c>
      <c r="I11" s="35">
        <f t="shared" ref="I11:R11" si="5">7680.02/11</f>
        <v>698.18363636363642</v>
      </c>
      <c r="J11" s="35">
        <f t="shared" si="5"/>
        <v>698.18363636363642</v>
      </c>
      <c r="K11" s="35">
        <f t="shared" si="5"/>
        <v>698.18363636363642</v>
      </c>
      <c r="L11" s="35">
        <f t="shared" si="5"/>
        <v>698.18363636363642</v>
      </c>
      <c r="M11" s="35">
        <f t="shared" si="5"/>
        <v>698.18363636363642</v>
      </c>
      <c r="N11" s="35">
        <f t="shared" si="5"/>
        <v>698.18363636363642</v>
      </c>
      <c r="O11" s="35">
        <f t="shared" si="5"/>
        <v>698.18363636363642</v>
      </c>
      <c r="P11" s="35">
        <f t="shared" si="5"/>
        <v>698.18363636363642</v>
      </c>
      <c r="Q11" s="35">
        <f t="shared" si="5"/>
        <v>698.18363636363642</v>
      </c>
      <c r="R11" s="35">
        <f t="shared" si="5"/>
        <v>698.18363636363642</v>
      </c>
      <c r="S11" s="44">
        <f t="shared" si="4"/>
        <v>7680.0200000000023</v>
      </c>
      <c r="T11">
        <f t="shared" si="0"/>
        <v>9139.2238000000016</v>
      </c>
    </row>
    <row r="12" spans="2:20" ht="18" customHeight="1" thickBot="1">
      <c r="B12" s="30">
        <v>3</v>
      </c>
      <c r="C12" s="31" t="s">
        <v>28</v>
      </c>
      <c r="D12" s="32"/>
      <c r="E12" s="43"/>
      <c r="G12" s="35"/>
      <c r="H12" s="35">
        <f>122.41/11</f>
        <v>11.128181818181817</v>
      </c>
      <c r="I12" s="35">
        <f t="shared" ref="I12:R12" si="6">122.41/11</f>
        <v>11.128181818181817</v>
      </c>
      <c r="J12" s="35">
        <f t="shared" si="6"/>
        <v>11.128181818181817</v>
      </c>
      <c r="K12" s="35">
        <f t="shared" si="6"/>
        <v>11.128181818181817</v>
      </c>
      <c r="L12" s="35">
        <f t="shared" si="6"/>
        <v>11.128181818181817</v>
      </c>
      <c r="M12" s="35">
        <f t="shared" si="6"/>
        <v>11.128181818181817</v>
      </c>
      <c r="N12" s="35">
        <f t="shared" si="6"/>
        <v>11.128181818181817</v>
      </c>
      <c r="O12" s="35">
        <f t="shared" si="6"/>
        <v>11.128181818181817</v>
      </c>
      <c r="P12" s="35">
        <f t="shared" si="6"/>
        <v>11.128181818181817</v>
      </c>
      <c r="Q12" s="35">
        <f t="shared" si="6"/>
        <v>11.128181818181817</v>
      </c>
      <c r="R12" s="35">
        <f t="shared" si="6"/>
        <v>11.128181818181817</v>
      </c>
      <c r="S12" s="44">
        <f>SUM(G12:R12)</f>
        <v>122.40999999999998</v>
      </c>
      <c r="T12">
        <f t="shared" si="0"/>
        <v>145.66789999999997</v>
      </c>
    </row>
    <row r="13" spans="2:20" ht="27" thickBot="1">
      <c r="B13" s="33">
        <v>44564</v>
      </c>
      <c r="C13" s="29" t="s">
        <v>29</v>
      </c>
      <c r="D13" s="36">
        <v>308595.27</v>
      </c>
      <c r="E13" s="43">
        <f>D13/11</f>
        <v>28054.115454545456</v>
      </c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>
        <f t="shared" si="0"/>
        <v>0</v>
      </c>
    </row>
    <row r="14" spans="2:20" ht="18" customHeight="1" thickBot="1">
      <c r="B14" s="30">
        <v>4</v>
      </c>
      <c r="C14" s="31" t="s">
        <v>30</v>
      </c>
      <c r="D14" s="32"/>
      <c r="E14" s="43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47">
        <f>SUM(S5:S13)</f>
        <v>259323.76</v>
      </c>
      <c r="T14" s="45">
        <f t="shared" si="0"/>
        <v>308595.27439999999</v>
      </c>
    </row>
    <row r="15" spans="2:20" ht="18" customHeight="1" thickBot="1">
      <c r="B15" s="37"/>
      <c r="C15" s="34" t="s">
        <v>31</v>
      </c>
      <c r="D15" s="29">
        <v>958.32</v>
      </c>
      <c r="E15" s="43">
        <f>D15/11</f>
        <v>87.12</v>
      </c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</row>
    <row r="16" spans="2:20" ht="18" customHeight="1" thickBot="1">
      <c r="B16" s="37"/>
      <c r="C16" s="34" t="s">
        <v>32</v>
      </c>
      <c r="D16" s="29">
        <v>950</v>
      </c>
      <c r="E16" s="43">
        <f t="shared" ref="E16:E22" si="7">D16/11</f>
        <v>86.36363636363636</v>
      </c>
      <c r="G16" s="35" t="s">
        <v>64</v>
      </c>
      <c r="H16" s="35">
        <f>SUM(H5:H15)</f>
        <v>21977.257727272725</v>
      </c>
      <c r="I16" s="35">
        <f t="shared" ref="I16:R16" si="8">SUM(I5:I15)</f>
        <v>21977.257727272725</v>
      </c>
      <c r="J16" s="35">
        <f t="shared" si="8"/>
        <v>21977.257727272725</v>
      </c>
      <c r="K16" s="35">
        <f t="shared" si="8"/>
        <v>21977.257727272725</v>
      </c>
      <c r="L16" s="35">
        <f t="shared" si="8"/>
        <v>31829.256060606058</v>
      </c>
      <c r="M16" s="35">
        <f t="shared" si="8"/>
        <v>31829.256060606058</v>
      </c>
      <c r="N16" s="35">
        <f t="shared" si="8"/>
        <v>31829.256060606058</v>
      </c>
      <c r="O16" s="35">
        <f t="shared" si="8"/>
        <v>23478.452727272725</v>
      </c>
      <c r="P16" s="35">
        <f t="shared" si="8"/>
        <v>21431.852727272726</v>
      </c>
      <c r="Q16" s="35">
        <f t="shared" si="8"/>
        <v>14743.432727272726</v>
      </c>
      <c r="R16" s="35">
        <f t="shared" si="8"/>
        <v>16273.222727272727</v>
      </c>
      <c r="S16" s="35">
        <f>SUM(H16:R16)</f>
        <v>259323.75999999998</v>
      </c>
    </row>
    <row r="17" spans="2:21" ht="18" customHeight="1" thickBot="1">
      <c r="B17" s="37"/>
      <c r="C17" s="34" t="s">
        <v>33</v>
      </c>
      <c r="D17" s="36">
        <v>2362.08</v>
      </c>
      <c r="E17" s="43">
        <f t="shared" si="7"/>
        <v>214.73454545454544</v>
      </c>
      <c r="G17" s="35" t="s">
        <v>65</v>
      </c>
      <c r="H17" s="35">
        <f>H16*1.19</f>
        <v>26152.93669545454</v>
      </c>
      <c r="I17" s="35">
        <f t="shared" ref="I17:R17" si="9">I16*1.19</f>
        <v>26152.93669545454</v>
      </c>
      <c r="J17" s="35">
        <f t="shared" si="9"/>
        <v>26152.93669545454</v>
      </c>
      <c r="K17" s="35">
        <f t="shared" si="9"/>
        <v>26152.93669545454</v>
      </c>
      <c r="L17" s="35">
        <f t="shared" si="9"/>
        <v>37876.81471212121</v>
      </c>
      <c r="M17" s="35">
        <f t="shared" si="9"/>
        <v>37876.81471212121</v>
      </c>
      <c r="N17" s="35">
        <f t="shared" si="9"/>
        <v>37876.81471212121</v>
      </c>
      <c r="O17" s="35">
        <f t="shared" si="9"/>
        <v>27939.358745454541</v>
      </c>
      <c r="P17" s="35">
        <f t="shared" si="9"/>
        <v>25503.904745454543</v>
      </c>
      <c r="Q17" s="35">
        <f t="shared" si="9"/>
        <v>17544.684945454545</v>
      </c>
      <c r="R17" s="35">
        <f t="shared" si="9"/>
        <v>19365.135045454543</v>
      </c>
      <c r="S17" s="35">
        <f>SUM(H17:R17)</f>
        <v>308595.27439999994</v>
      </c>
      <c r="U17" s="35"/>
    </row>
    <row r="18" spans="2:21" ht="18" customHeight="1" thickBot="1">
      <c r="B18" s="37"/>
      <c r="C18" s="34" t="s">
        <v>34</v>
      </c>
      <c r="D18" s="29">
        <v>500</v>
      </c>
      <c r="E18" s="43">
        <f t="shared" si="7"/>
        <v>45.454545454545453</v>
      </c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</row>
    <row r="19" spans="2:21" ht="18" customHeight="1" thickBot="1">
      <c r="B19" s="37"/>
      <c r="C19" s="34" t="s">
        <v>35</v>
      </c>
      <c r="D19" s="29">
        <v>360</v>
      </c>
      <c r="E19" s="43">
        <f t="shared" si="7"/>
        <v>32.727272727272727</v>
      </c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</row>
    <row r="20" spans="2:21" ht="18" customHeight="1" thickBot="1">
      <c r="B20" s="37"/>
      <c r="C20" s="34" t="s">
        <v>36</v>
      </c>
      <c r="D20" s="36">
        <v>2342.4</v>
      </c>
      <c r="E20" s="43">
        <f t="shared" si="7"/>
        <v>212.94545454545457</v>
      </c>
      <c r="G20" s="35" t="s">
        <v>66</v>
      </c>
      <c r="H20" s="35">
        <v>4704.97</v>
      </c>
      <c r="I20" s="35">
        <v>4704.97</v>
      </c>
      <c r="J20" s="35">
        <v>4704.97</v>
      </c>
      <c r="K20" s="35">
        <v>4704.97</v>
      </c>
      <c r="L20" s="35">
        <v>4704.97</v>
      </c>
      <c r="M20" s="35">
        <v>4704.97</v>
      </c>
      <c r="N20" s="35">
        <v>4704.97</v>
      </c>
      <c r="O20" s="35">
        <v>4704.97</v>
      </c>
      <c r="P20" s="35">
        <v>4704.97</v>
      </c>
      <c r="Q20" s="35">
        <v>4704.95</v>
      </c>
      <c r="R20" s="35">
        <v>4704.97</v>
      </c>
      <c r="S20" s="48">
        <f>SUM(H20:R20)</f>
        <v>51754.65</v>
      </c>
    </row>
    <row r="21" spans="2:21" ht="18" customHeight="1" thickBot="1">
      <c r="B21" s="37"/>
      <c r="C21" s="34" t="s">
        <v>37</v>
      </c>
      <c r="D21" s="36">
        <v>23645.3</v>
      </c>
      <c r="E21" s="43">
        <f t="shared" si="7"/>
        <v>2149.5727272727272</v>
      </c>
      <c r="G21" s="49" t="s">
        <v>67</v>
      </c>
      <c r="H21" s="49">
        <f>SUM(H17:H20)</f>
        <v>30857.906695454541</v>
      </c>
      <c r="I21" s="49">
        <f t="shared" ref="I21:R21" si="10">SUM(I17:I20)</f>
        <v>30857.906695454541</v>
      </c>
      <c r="J21" s="49">
        <f t="shared" si="10"/>
        <v>30857.906695454541</v>
      </c>
      <c r="K21" s="49">
        <f t="shared" si="10"/>
        <v>30857.906695454541</v>
      </c>
      <c r="L21" s="49">
        <f t="shared" si="10"/>
        <v>42581.784712121211</v>
      </c>
      <c r="M21" s="49">
        <f t="shared" si="10"/>
        <v>42581.784712121211</v>
      </c>
      <c r="N21" s="49">
        <f t="shared" si="10"/>
        <v>42581.784712121211</v>
      </c>
      <c r="O21" s="49">
        <f t="shared" si="10"/>
        <v>32644.328745454543</v>
      </c>
      <c r="P21" s="49">
        <f t="shared" si="10"/>
        <v>30208.874745454545</v>
      </c>
      <c r="Q21" s="49">
        <f t="shared" si="10"/>
        <v>22249.634945454545</v>
      </c>
      <c r="R21" s="49">
        <f t="shared" si="10"/>
        <v>24070.105045454544</v>
      </c>
      <c r="S21" s="48">
        <f>SUM(H21:R21)</f>
        <v>360349.9243999999</v>
      </c>
    </row>
    <row r="22" spans="2:21" ht="18" customHeight="1" thickBot="1">
      <c r="B22" s="37"/>
      <c r="C22" s="34" t="s">
        <v>38</v>
      </c>
      <c r="D22" s="29">
        <v>583.1</v>
      </c>
      <c r="E22" s="43">
        <f t="shared" si="7"/>
        <v>53.009090909090908</v>
      </c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</row>
    <row r="23" spans="2:21" ht="18" customHeight="1" thickBot="1">
      <c r="B23" s="38"/>
      <c r="C23" s="32"/>
      <c r="D23" s="32"/>
      <c r="E23" s="43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</row>
    <row r="24" spans="2:21" ht="18" customHeight="1" thickBot="1">
      <c r="B24" s="30">
        <v>5</v>
      </c>
      <c r="C24" s="39" t="s">
        <v>39</v>
      </c>
      <c r="D24" s="40">
        <v>798.02</v>
      </c>
      <c r="E24" s="43">
        <f>D24/11</f>
        <v>72.547272727272727</v>
      </c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</row>
    <row r="25" spans="2:21" ht="18" customHeight="1" thickBot="1">
      <c r="B25" s="30">
        <v>6</v>
      </c>
      <c r="C25" s="39" t="s">
        <v>40</v>
      </c>
      <c r="D25" s="41">
        <v>1995.06</v>
      </c>
      <c r="E25" s="43">
        <f>D25/11</f>
        <v>181.36909090909091</v>
      </c>
    </row>
    <row r="26" spans="2:21" ht="18" customHeight="1" thickBot="1">
      <c r="B26" s="66" t="s">
        <v>41</v>
      </c>
      <c r="C26" s="67"/>
      <c r="D26" s="42">
        <v>360349.92</v>
      </c>
      <c r="E26" s="43">
        <f>SUM(E9:E25)</f>
        <v>32759.083636363634</v>
      </c>
      <c r="F26">
        <f>E26*11</f>
        <v>360349.92</v>
      </c>
    </row>
    <row r="28" spans="2:21">
      <c r="E28" s="35">
        <v>4704.9681818181816</v>
      </c>
    </row>
  </sheetData>
  <mergeCells count="4">
    <mergeCell ref="C5:C6"/>
    <mergeCell ref="B26:C26"/>
    <mergeCell ref="L2:N2"/>
    <mergeCell ref="H2:K2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PMT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mlucut</dc:creator>
  <cp:lastModifiedBy>mlucut</cp:lastModifiedBy>
  <cp:lastPrinted>2022-06-03T05:35:30Z</cp:lastPrinted>
  <dcterms:created xsi:type="dcterms:W3CDTF">2019-10-22T09:57:22Z</dcterms:created>
  <dcterms:modified xsi:type="dcterms:W3CDTF">2022-06-03T05:35:34Z</dcterms:modified>
</cp:coreProperties>
</file>