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B24" i="1"/>
  <c r="AB9"/>
  <c r="AB10"/>
  <c r="AB11"/>
  <c r="AB12"/>
  <c r="AB13"/>
  <c r="AB14"/>
  <c r="AB15"/>
  <c r="AB16"/>
  <c r="AB17"/>
  <c r="AB18"/>
  <c r="AB19"/>
  <c r="AB20"/>
  <c r="AB21"/>
  <c r="AB22"/>
  <c r="AB8"/>
  <c r="AA9"/>
  <c r="AA10"/>
  <c r="AA11"/>
  <c r="AA12"/>
  <c r="AA24" s="1"/>
  <c r="AA13"/>
  <c r="AA14"/>
  <c r="AA15"/>
  <c r="AA16"/>
  <c r="AA17"/>
  <c r="AA18"/>
  <c r="AA19"/>
  <c r="AA20"/>
  <c r="AA21"/>
  <c r="AA22"/>
  <c r="AA8"/>
  <c r="R17"/>
  <c r="R9"/>
  <c r="R10"/>
  <c r="R11"/>
  <c r="R12"/>
  <c r="R24" s="1"/>
  <c r="R13"/>
  <c r="R14"/>
  <c r="R15"/>
  <c r="R16"/>
  <c r="R18"/>
  <c r="R19"/>
  <c r="R20"/>
  <c r="R21"/>
  <c r="R22"/>
  <c r="R23"/>
  <c r="R8"/>
  <c r="H24"/>
  <c r="U24"/>
  <c r="V24"/>
  <c r="W24"/>
  <c r="X24"/>
  <c r="Y24"/>
  <c r="Z24"/>
  <c r="T24"/>
  <c r="O9"/>
  <c r="P9" s="1"/>
  <c r="O10"/>
  <c r="P10" s="1"/>
  <c r="O11"/>
  <c r="P11" s="1"/>
  <c r="O12"/>
  <c r="P12" s="1"/>
  <c r="O13"/>
  <c r="P13" s="1"/>
  <c r="O14"/>
  <c r="P14" s="1"/>
  <c r="O15"/>
  <c r="P15" s="1"/>
  <c r="O16"/>
  <c r="P16" s="1"/>
  <c r="O17"/>
  <c r="P17" s="1"/>
  <c r="O18"/>
  <c r="P18" s="1"/>
  <c r="O19"/>
  <c r="P19" s="1"/>
  <c r="O20"/>
  <c r="P20" s="1"/>
  <c r="O21"/>
  <c r="P21" s="1"/>
  <c r="O22"/>
  <c r="P22" s="1"/>
  <c r="N8"/>
  <c r="O8" s="1"/>
  <c r="P8" s="1"/>
  <c r="E15"/>
  <c r="F15" s="1"/>
  <c r="E9"/>
  <c r="F9" s="1"/>
  <c r="E10"/>
  <c r="F10" s="1"/>
  <c r="E11"/>
  <c r="F11" s="1"/>
  <c r="E12"/>
  <c r="F12" s="1"/>
  <c r="E13"/>
  <c r="F13" s="1"/>
  <c r="E14"/>
  <c r="F14" s="1"/>
  <c r="E16"/>
  <c r="F16" s="1"/>
  <c r="E17"/>
  <c r="F17" s="1"/>
  <c r="E18"/>
  <c r="F18" s="1"/>
  <c r="E19"/>
  <c r="F19" s="1"/>
  <c r="E20"/>
  <c r="F20" s="1"/>
  <c r="E21"/>
  <c r="F21" s="1"/>
  <c r="E22"/>
  <c r="F22" s="1"/>
  <c r="E8"/>
  <c r="F8" s="1"/>
  <c r="N24" l="1"/>
  <c r="P24"/>
  <c r="O24"/>
  <c r="F24"/>
  <c r="M21" l="1"/>
  <c r="M18"/>
  <c r="M17"/>
  <c r="M14"/>
</calcChain>
</file>

<file path=xl/sharedStrings.xml><?xml version="1.0" encoding="utf-8"?>
<sst xmlns="http://schemas.openxmlformats.org/spreadsheetml/2006/main" count="76" uniqueCount="61">
  <si>
    <t>Categorie de serviciu social</t>
  </si>
  <si>
    <t>Subventie lunara acordata/</t>
  </si>
  <si>
    <t xml:space="preserve">Numar beneficiari </t>
  </si>
  <si>
    <t>Suma acordata/ beneficiar/ luna</t>
  </si>
  <si>
    <t>Subventie/an                      lei</t>
  </si>
  <si>
    <t xml:space="preserve"> </t>
  </si>
  <si>
    <t>Federatia Caritas - Azil  de noapte Pater Jordan</t>
  </si>
  <si>
    <t>Asociatia Evanghelistica si de Caritate Isus Speranta Romaniei - Serviciul de ingrijire de tip familial pentru copii Fratii lui Onisim</t>
  </si>
  <si>
    <t xml:space="preserve"> Asociatia Evanghelistica si de Caritate Isus Speranta Romaniei - Cantina sociala mobila Mana</t>
  </si>
  <si>
    <t>Asociatia serviciul de Ajutor Maltez - Cantina sociala Aurelian Balint</t>
  </si>
  <si>
    <t>Federatia Caritas -Cantina sociala Timisoara</t>
  </si>
  <si>
    <t xml:space="preserve"> Federatia Caritas - Adapost pentru femei victime ale violentei domestice Casa Maria a Apostolilor</t>
  </si>
  <si>
    <t>Asociatia serviciul de Ajutor Maltez - serviciul de ingrijire la domiciliu pentru persoane varstnice</t>
  </si>
  <si>
    <t>Pentru Voi- Locuinte minim protejate</t>
  </si>
  <si>
    <t>Pentru Voi-Locuinte maxim protejate</t>
  </si>
  <si>
    <t>nr. mediu beneficiari/ luna 2020</t>
  </si>
  <si>
    <t>Suma utilizata anuala pe 2020</t>
  </si>
  <si>
    <t xml:space="preserve">Capacitate maxima </t>
  </si>
  <si>
    <t>Subventie solicitata totala 2021</t>
  </si>
  <si>
    <t>subentie solicitata / luna / beneficiar</t>
  </si>
  <si>
    <t>Nr.  beneficiari pt care solicita subventie  pe 2021</t>
  </si>
  <si>
    <t>Subventie solicitata /luna</t>
  </si>
  <si>
    <t>Standard nou/ beneficiar</t>
  </si>
  <si>
    <t>Subventie lunara</t>
  </si>
  <si>
    <t>Subventie anuala</t>
  </si>
  <si>
    <t>Propunerea Comisiei pentru 2021</t>
  </si>
  <si>
    <t>-</t>
  </si>
  <si>
    <t>nu exista</t>
  </si>
  <si>
    <t xml:space="preserve">Pentru Voi- Centru de zi </t>
  </si>
  <si>
    <t>Subventie lunara/   beneficiar</t>
  </si>
  <si>
    <t>Subventie acordata /beneficiar/ luna pe 2020</t>
  </si>
  <si>
    <t>Fundatia Timisoara 89 - Centru de gazduire temporara a persoanelor adulte fara adăpost  *</t>
  </si>
  <si>
    <t>Arhiepiscopia Timisoara- Centru de zi pentru copii cu risc de separare parinti</t>
  </si>
  <si>
    <t>Subventie provizorie/luna reprezentand  1/12 din bugetul anului 2020</t>
  </si>
  <si>
    <t>1</t>
  </si>
  <si>
    <t>6</t>
  </si>
  <si>
    <t>8=9*6</t>
  </si>
  <si>
    <t>11=3*6</t>
  </si>
  <si>
    <t>7=8*12  luni</t>
  </si>
  <si>
    <t>Federatia Caritas - Servicii de ingrijire la domiciliu pentru persoane vârstnice Timișoara</t>
  </si>
  <si>
    <t xml:space="preserve"> Asociatia Micile Comori - Centru de zi  pentru copii cu dizabilități Impreuna **</t>
  </si>
  <si>
    <t>Societatea pentru copii si parinti SCOP- Centrul educational pentru integrare scolara si prevenirea abandonului scolar ***</t>
  </si>
  <si>
    <t>Fundatia Chosen - Centrul de zi Casa Olarului ****</t>
  </si>
  <si>
    <r>
      <t xml:space="preserve">* </t>
    </r>
    <r>
      <rPr>
        <sz val="10"/>
        <color theme="1"/>
        <rFont val="Calibri"/>
        <family val="2"/>
        <charset val="238"/>
        <scheme val="minor"/>
      </rPr>
      <t>Subventia acordata /beneficiar+ 16,60 lei/ zi / beneficiar reprezentand cheltuieli cu hrana  de la Cantina sociala  DASMT - 30 de zile</t>
    </r>
  </si>
  <si>
    <r>
      <t xml:space="preserve">** </t>
    </r>
    <r>
      <rPr>
        <sz val="10"/>
        <color theme="1"/>
        <rFont val="Calibri"/>
        <family val="2"/>
        <charset val="238"/>
        <scheme val="minor"/>
      </rPr>
      <t>Subventia acordata /beneficiar+ 12 lei/ zi / beneficiar reprezentand cheltuieli cu hrana  de la Cantina sociala  DASMT - 21 de zile</t>
    </r>
  </si>
  <si>
    <r>
      <t xml:space="preserve">*** </t>
    </r>
    <r>
      <rPr>
        <sz val="10"/>
        <color theme="1"/>
        <rFont val="Calibri"/>
        <family val="2"/>
        <charset val="238"/>
        <scheme val="minor"/>
      </rPr>
      <t>Subventia acordata /beneficiar+ 12 lei/ zi / beneficiar reprezentand cheltuieli cu hrana  de la Cantina sociala  DASMT - 21 de zile</t>
    </r>
  </si>
  <si>
    <r>
      <t xml:space="preserve">**** </t>
    </r>
    <r>
      <rPr>
        <sz val="10"/>
        <color theme="1"/>
        <rFont val="Calibri"/>
        <family val="2"/>
        <charset val="238"/>
        <scheme val="minor"/>
      </rPr>
      <t>Subventia acordata /beneficiar+ 12 lei/ zi / beneficiar reprezentand cheltuieli cu hrana  de la Cantina sociala  DASMT - 21 de zile</t>
    </r>
  </si>
  <si>
    <t>Comisia de evaluare</t>
  </si>
  <si>
    <t xml:space="preserve"> Simona Fit ______________                                                                                       Carmen Nobel _________________</t>
  </si>
  <si>
    <t>Ana Munteanu ______________                                                                                  Anca Tarziu___________________</t>
  </si>
  <si>
    <t>Simion Mosiu________________                                                                              Alexandra Reghis________________</t>
  </si>
  <si>
    <t>Rodica Surducan_______________                                                                           Mihaela Buzila Petrescu___________</t>
  </si>
  <si>
    <t>Codruta Darida________________                                                                                  Roxana Boncea_______________</t>
  </si>
  <si>
    <t>Catalina Capetean______________                                                                             Eugen Dabîca___________________</t>
  </si>
  <si>
    <t>Valentina Litra __________________                                                                        Nicoleta Constantin_______________</t>
  </si>
  <si>
    <t xml:space="preserve">                                                                   Secretar Sorin Radu ________________</t>
  </si>
  <si>
    <t>Nr de beneficiari pentru 2021</t>
  </si>
  <si>
    <t>14=12*13</t>
  </si>
  <si>
    <t>15=14*12 luni</t>
  </si>
  <si>
    <t>Standard vechi/   beneficiar</t>
  </si>
  <si>
    <t>NOTĂ JUSTIFICATIVĂ  PENTRU  ANEXA NR. 1 LA HCLMAT NR. _____________________________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</si>
</sst>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  <charset val="238"/>
    </font>
    <font>
      <sz val="10"/>
      <name val="Times New Roman"/>
      <family val="1"/>
    </font>
    <font>
      <b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wrapText="1"/>
    </xf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49" fontId="1" fillId="0" borderId="0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4" fillId="0" borderId="0" xfId="0" applyFont="1"/>
    <xf numFmtId="0" fontId="8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49"/>
  <sheetViews>
    <sheetView tabSelected="1" topLeftCell="H3" workbookViewId="0">
      <selection activeCell="AC26" sqref="AC26"/>
    </sheetView>
  </sheetViews>
  <sheetFormatPr defaultRowHeight="15"/>
  <cols>
    <col min="1" max="1" width="21.7109375" customWidth="1"/>
    <col min="2" max="2" width="0" hidden="1" customWidth="1"/>
    <col min="3" max="3" width="7.140625" hidden="1" customWidth="1"/>
    <col min="4" max="4" width="9.5703125" hidden="1" customWidth="1"/>
    <col min="5" max="5" width="8.85546875" hidden="1" customWidth="1"/>
    <col min="6" max="6" width="11" hidden="1" customWidth="1"/>
    <col min="7" max="7" width="15.42578125" customWidth="1"/>
    <col min="8" max="8" width="11.7109375" customWidth="1"/>
    <col min="9" max="9" width="12.28515625" customWidth="1"/>
    <col min="10" max="10" width="9.5703125" customWidth="1"/>
    <col min="11" max="11" width="11.28515625" customWidth="1"/>
    <col min="12" max="12" width="13" customWidth="1"/>
    <col min="13" max="13" width="0" hidden="1" customWidth="1"/>
    <col min="14" max="14" width="12.7109375" customWidth="1"/>
    <col min="15" max="15" width="12.42578125" customWidth="1"/>
    <col min="16" max="16" width="12.7109375" customWidth="1"/>
    <col min="17" max="17" width="10.7109375" customWidth="1"/>
    <col min="18" max="18" width="14.28515625" customWidth="1"/>
    <col min="19" max="19" width="11.140625" customWidth="1"/>
    <col min="20" max="20" width="10.7109375" customWidth="1"/>
    <col min="21" max="23" width="0" hidden="1" customWidth="1"/>
    <col min="24" max="24" width="8.140625" hidden="1" customWidth="1"/>
    <col min="25" max="25" width="9.140625" hidden="1" customWidth="1"/>
    <col min="26" max="26" width="8.28515625" hidden="1" customWidth="1"/>
    <col min="27" max="27" width="11.42578125" customWidth="1"/>
    <col min="28" max="28" width="12.140625" customWidth="1"/>
  </cols>
  <sheetData>
    <row r="1" spans="1:28" hidden="1"/>
    <row r="2" spans="1:28" hidden="1"/>
    <row r="3" spans="1:28" ht="23.25">
      <c r="A3" s="1"/>
      <c r="B3" s="1"/>
      <c r="C3" s="2"/>
      <c r="D3" s="2"/>
      <c r="E3" s="2"/>
      <c r="F3" s="2"/>
      <c r="G3" s="2"/>
      <c r="H3" s="38" t="s">
        <v>60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8">
      <c r="A4" s="1"/>
      <c r="B4" s="1"/>
      <c r="C4" s="2"/>
      <c r="D4" s="2"/>
      <c r="E4" s="2"/>
      <c r="F4" s="2"/>
      <c r="G4" s="2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8" ht="27" customHeight="1">
      <c r="A5" s="47" t="s">
        <v>0</v>
      </c>
      <c r="B5" s="16"/>
      <c r="C5" s="16" t="s">
        <v>2</v>
      </c>
      <c r="D5" s="17" t="s">
        <v>3</v>
      </c>
      <c r="E5" s="17" t="s">
        <v>1</v>
      </c>
      <c r="F5" s="18" t="s">
        <v>4</v>
      </c>
      <c r="G5" s="49" t="s">
        <v>15</v>
      </c>
      <c r="H5" s="40" t="s">
        <v>16</v>
      </c>
      <c r="I5" s="40" t="s">
        <v>30</v>
      </c>
      <c r="J5" s="40" t="s">
        <v>59</v>
      </c>
      <c r="K5" s="40" t="s">
        <v>17</v>
      </c>
      <c r="L5" s="49" t="s">
        <v>20</v>
      </c>
      <c r="M5" s="19"/>
      <c r="N5" s="40" t="s">
        <v>18</v>
      </c>
      <c r="O5" s="40" t="s">
        <v>21</v>
      </c>
      <c r="P5" s="40" t="s">
        <v>19</v>
      </c>
      <c r="Q5" s="40" t="s">
        <v>22</v>
      </c>
      <c r="R5" s="40" t="s">
        <v>33</v>
      </c>
      <c r="S5" s="44" t="s">
        <v>25</v>
      </c>
      <c r="T5" s="45"/>
      <c r="U5" s="45"/>
      <c r="V5" s="45"/>
      <c r="W5" s="45"/>
      <c r="X5" s="45"/>
      <c r="Y5" s="45"/>
      <c r="Z5" s="45"/>
      <c r="AA5" s="45"/>
      <c r="AB5" s="46"/>
    </row>
    <row r="6" spans="1:28" ht="64.5" customHeight="1">
      <c r="A6" s="48"/>
      <c r="B6" s="16"/>
      <c r="C6" s="16"/>
      <c r="D6" s="17"/>
      <c r="E6" s="17"/>
      <c r="F6" s="18"/>
      <c r="G6" s="50"/>
      <c r="H6" s="41"/>
      <c r="I6" s="41"/>
      <c r="J6" s="41"/>
      <c r="K6" s="41"/>
      <c r="L6" s="50"/>
      <c r="M6" s="19"/>
      <c r="N6" s="41"/>
      <c r="O6" s="41"/>
      <c r="P6" s="41"/>
      <c r="Q6" s="41"/>
      <c r="R6" s="41"/>
      <c r="S6" s="20" t="s">
        <v>56</v>
      </c>
      <c r="T6" s="20" t="s">
        <v>29</v>
      </c>
      <c r="U6" s="20"/>
      <c r="V6" s="20"/>
      <c r="W6" s="20"/>
      <c r="X6" s="20"/>
      <c r="Y6" s="20"/>
      <c r="Z6" s="20"/>
      <c r="AA6" s="32" t="s">
        <v>23</v>
      </c>
      <c r="AB6" s="32" t="s">
        <v>24</v>
      </c>
    </row>
    <row r="7" spans="1:28" ht="26.25" customHeight="1">
      <c r="A7" s="32">
        <v>0</v>
      </c>
      <c r="B7" s="16"/>
      <c r="C7" s="16"/>
      <c r="D7" s="17"/>
      <c r="E7" s="17"/>
      <c r="F7" s="18"/>
      <c r="G7" s="33" t="s">
        <v>34</v>
      </c>
      <c r="H7" s="34">
        <v>2</v>
      </c>
      <c r="I7" s="34">
        <v>3</v>
      </c>
      <c r="J7" s="20">
        <v>4</v>
      </c>
      <c r="K7" s="20">
        <v>5</v>
      </c>
      <c r="L7" s="33" t="s">
        <v>35</v>
      </c>
      <c r="M7" s="19"/>
      <c r="N7" s="20" t="s">
        <v>38</v>
      </c>
      <c r="O7" s="20" t="s">
        <v>36</v>
      </c>
      <c r="P7" s="20">
        <v>9</v>
      </c>
      <c r="Q7" s="20">
        <v>10</v>
      </c>
      <c r="R7" s="20" t="s">
        <v>37</v>
      </c>
      <c r="S7" s="20">
        <v>12</v>
      </c>
      <c r="T7" s="17">
        <v>13</v>
      </c>
      <c r="U7" s="17"/>
      <c r="V7" s="17"/>
      <c r="W7" s="17"/>
      <c r="X7" s="17"/>
      <c r="Y7" s="17"/>
      <c r="Z7" s="17"/>
      <c r="AA7" s="16" t="s">
        <v>57</v>
      </c>
      <c r="AB7" s="16" t="s">
        <v>58</v>
      </c>
    </row>
    <row r="8" spans="1:28" ht="31.5" customHeight="1">
      <c r="A8" s="14" t="s">
        <v>13</v>
      </c>
      <c r="B8" s="14"/>
      <c r="C8" s="15">
        <v>3</v>
      </c>
      <c r="D8" s="12">
        <v>2773</v>
      </c>
      <c r="E8" s="12">
        <f>C8*D8</f>
        <v>8319</v>
      </c>
      <c r="F8" s="12">
        <f>E8*12</f>
        <v>99828</v>
      </c>
      <c r="G8" s="23">
        <v>11</v>
      </c>
      <c r="H8" s="42">
        <v>495713.26</v>
      </c>
      <c r="I8" s="21">
        <v>1530</v>
      </c>
      <c r="J8" s="24">
        <v>1800</v>
      </c>
      <c r="K8" s="22">
        <v>11</v>
      </c>
      <c r="L8" s="22">
        <v>11</v>
      </c>
      <c r="M8" s="25">
        <v>583200</v>
      </c>
      <c r="N8" s="24">
        <f>366036</f>
        <v>366036</v>
      </c>
      <c r="O8" s="24">
        <f>N8/12</f>
        <v>30503</v>
      </c>
      <c r="P8" s="24">
        <f>O8/L8</f>
        <v>2773</v>
      </c>
      <c r="Q8" s="24">
        <v>2773</v>
      </c>
      <c r="R8" s="24">
        <f>I8*L8</f>
        <v>16830</v>
      </c>
      <c r="S8" s="24">
        <v>11</v>
      </c>
      <c r="T8" s="24">
        <v>2080</v>
      </c>
      <c r="U8" s="22"/>
      <c r="V8" s="22"/>
      <c r="W8" s="22"/>
      <c r="X8" s="26"/>
      <c r="Y8" s="26"/>
      <c r="Z8" s="26"/>
      <c r="AA8" s="37">
        <f>S8*T8</f>
        <v>22880</v>
      </c>
      <c r="AB8" s="37">
        <f>AA8*12</f>
        <v>274560</v>
      </c>
    </row>
    <row r="9" spans="1:28" ht="31.5" customHeight="1">
      <c r="A9" s="14" t="s">
        <v>14</v>
      </c>
      <c r="B9" s="14"/>
      <c r="C9" s="15">
        <v>4</v>
      </c>
      <c r="D9" s="12">
        <v>5077</v>
      </c>
      <c r="E9" s="12">
        <f t="shared" ref="E9:E22" si="0">C9*D9</f>
        <v>20308</v>
      </c>
      <c r="F9" s="12">
        <f t="shared" ref="F9:F22" si="1">E9*12</f>
        <v>243696</v>
      </c>
      <c r="G9" s="23">
        <v>16</v>
      </c>
      <c r="H9" s="43"/>
      <c r="I9" s="22">
        <v>1530</v>
      </c>
      <c r="J9" s="24">
        <v>1800</v>
      </c>
      <c r="K9" s="22">
        <v>16</v>
      </c>
      <c r="L9" s="22">
        <v>16</v>
      </c>
      <c r="M9" s="25"/>
      <c r="N9" s="24">
        <v>974784</v>
      </c>
      <c r="O9" s="24">
        <f t="shared" ref="O9:O22" si="2">N9/12</f>
        <v>81232</v>
      </c>
      <c r="P9" s="24">
        <f t="shared" ref="P9:P22" si="3">O9/L9</f>
        <v>5077</v>
      </c>
      <c r="Q9" s="24">
        <v>5077</v>
      </c>
      <c r="R9" s="24">
        <f t="shared" ref="R9:R23" si="4">I9*L9</f>
        <v>24480</v>
      </c>
      <c r="S9" s="24">
        <v>16</v>
      </c>
      <c r="T9" s="24">
        <v>3808</v>
      </c>
      <c r="U9" s="22"/>
      <c r="V9" s="22"/>
      <c r="W9" s="22"/>
      <c r="X9" s="26"/>
      <c r="Y9" s="26"/>
      <c r="Z9" s="26"/>
      <c r="AA9" s="37">
        <f t="shared" ref="AA9:AA22" si="5">S9*T9</f>
        <v>60928</v>
      </c>
      <c r="AB9" s="37">
        <f t="shared" ref="AB9:AB22" si="6">AA9*12</f>
        <v>731136</v>
      </c>
    </row>
    <row r="10" spans="1:28" ht="81" customHeight="1">
      <c r="A10" s="14" t="s">
        <v>7</v>
      </c>
      <c r="B10" s="14"/>
      <c r="C10" s="15">
        <v>4</v>
      </c>
      <c r="D10" s="12">
        <v>750</v>
      </c>
      <c r="E10" s="12">
        <f t="shared" si="0"/>
        <v>3000</v>
      </c>
      <c r="F10" s="12">
        <f t="shared" si="1"/>
        <v>36000</v>
      </c>
      <c r="G10" s="23">
        <v>4.3</v>
      </c>
      <c r="H10" s="22">
        <v>29442.58</v>
      </c>
      <c r="I10" s="22">
        <v>638</v>
      </c>
      <c r="J10" s="24" t="s">
        <v>27</v>
      </c>
      <c r="K10" s="22">
        <v>4</v>
      </c>
      <c r="L10" s="22">
        <v>4</v>
      </c>
      <c r="M10" s="25">
        <v>162000</v>
      </c>
      <c r="N10" s="24">
        <v>36000</v>
      </c>
      <c r="O10" s="24">
        <f t="shared" si="2"/>
        <v>3000</v>
      </c>
      <c r="P10" s="24">
        <f t="shared" si="3"/>
        <v>750</v>
      </c>
      <c r="Q10" s="24" t="s">
        <v>27</v>
      </c>
      <c r="R10" s="24">
        <f t="shared" si="4"/>
        <v>2552</v>
      </c>
      <c r="S10" s="24">
        <v>4</v>
      </c>
      <c r="T10" s="24">
        <v>700</v>
      </c>
      <c r="U10" s="22"/>
      <c r="V10" s="22"/>
      <c r="W10" s="22"/>
      <c r="X10" s="26"/>
      <c r="Y10" s="26"/>
      <c r="Z10" s="26"/>
      <c r="AA10" s="37">
        <f t="shared" si="5"/>
        <v>2800</v>
      </c>
      <c r="AB10" s="37">
        <f t="shared" si="6"/>
        <v>33600</v>
      </c>
    </row>
    <row r="11" spans="1:28" ht="69" customHeight="1">
      <c r="A11" s="14" t="s">
        <v>11</v>
      </c>
      <c r="B11" s="14"/>
      <c r="C11" s="15">
        <v>10</v>
      </c>
      <c r="D11" s="12">
        <v>2231</v>
      </c>
      <c r="E11" s="12">
        <f t="shared" si="0"/>
        <v>22310</v>
      </c>
      <c r="F11" s="12">
        <f t="shared" si="1"/>
        <v>267720</v>
      </c>
      <c r="G11" s="23">
        <v>2.61</v>
      </c>
      <c r="H11" s="22">
        <v>43279.28</v>
      </c>
      <c r="I11" s="22">
        <v>1173</v>
      </c>
      <c r="J11" s="24">
        <v>1380</v>
      </c>
      <c r="K11" s="22">
        <v>12</v>
      </c>
      <c r="L11" s="22">
        <v>10</v>
      </c>
      <c r="M11" s="25">
        <v>165600</v>
      </c>
      <c r="N11" s="24">
        <v>267720</v>
      </c>
      <c r="O11" s="24">
        <f t="shared" si="2"/>
        <v>22310</v>
      </c>
      <c r="P11" s="24">
        <f t="shared" si="3"/>
        <v>2231</v>
      </c>
      <c r="Q11" s="24">
        <v>2231</v>
      </c>
      <c r="R11" s="24">
        <f t="shared" si="4"/>
        <v>11730</v>
      </c>
      <c r="S11" s="24">
        <v>4</v>
      </c>
      <c r="T11" s="24">
        <v>1673</v>
      </c>
      <c r="U11" s="22"/>
      <c r="V11" s="22"/>
      <c r="W11" s="22"/>
      <c r="X11" s="26"/>
      <c r="Y11" s="26"/>
      <c r="Z11" s="26"/>
      <c r="AA11" s="37">
        <f t="shared" si="5"/>
        <v>6692</v>
      </c>
      <c r="AB11" s="37">
        <f t="shared" si="6"/>
        <v>80304</v>
      </c>
    </row>
    <row r="12" spans="1:28" ht="57" customHeight="1">
      <c r="A12" s="14" t="s">
        <v>31</v>
      </c>
      <c r="B12" s="14"/>
      <c r="C12" s="15">
        <v>45</v>
      </c>
      <c r="D12" s="15">
        <v>750</v>
      </c>
      <c r="E12" s="15">
        <f t="shared" si="0"/>
        <v>33750</v>
      </c>
      <c r="F12" s="15">
        <f t="shared" si="1"/>
        <v>405000</v>
      </c>
      <c r="G12" s="29">
        <v>39</v>
      </c>
      <c r="H12" s="30">
        <v>304964</v>
      </c>
      <c r="I12" s="30">
        <v>638</v>
      </c>
      <c r="J12" s="31" t="s">
        <v>27</v>
      </c>
      <c r="K12" s="30">
        <v>45</v>
      </c>
      <c r="L12" s="30">
        <v>45</v>
      </c>
      <c r="M12" s="30">
        <v>405000</v>
      </c>
      <c r="N12" s="31">
        <v>405000</v>
      </c>
      <c r="O12" s="31">
        <f t="shared" si="2"/>
        <v>33750</v>
      </c>
      <c r="P12" s="31">
        <f t="shared" si="3"/>
        <v>750</v>
      </c>
      <c r="Q12" s="31" t="s">
        <v>27</v>
      </c>
      <c r="R12" s="24">
        <f t="shared" si="4"/>
        <v>28710</v>
      </c>
      <c r="S12" s="24">
        <v>40</v>
      </c>
      <c r="T12" s="31">
        <v>700</v>
      </c>
      <c r="U12" s="25"/>
      <c r="V12" s="25"/>
      <c r="W12" s="25"/>
      <c r="X12" s="27"/>
      <c r="Y12" s="27"/>
      <c r="Z12" s="27"/>
      <c r="AA12" s="37">
        <f t="shared" si="5"/>
        <v>28000</v>
      </c>
      <c r="AB12" s="37">
        <f t="shared" si="6"/>
        <v>336000</v>
      </c>
    </row>
    <row r="13" spans="1:28" ht="32.25" customHeight="1">
      <c r="A13" s="14" t="s">
        <v>6</v>
      </c>
      <c r="B13" s="14"/>
      <c r="C13" s="15">
        <v>70</v>
      </c>
      <c r="D13" s="15">
        <v>600</v>
      </c>
      <c r="E13" s="15">
        <f t="shared" si="0"/>
        <v>42000</v>
      </c>
      <c r="F13" s="15">
        <f t="shared" si="1"/>
        <v>504000</v>
      </c>
      <c r="G13" s="29">
        <v>54.84</v>
      </c>
      <c r="H13" s="30">
        <v>342210</v>
      </c>
      <c r="I13" s="30">
        <v>510</v>
      </c>
      <c r="J13" s="31" t="s">
        <v>27</v>
      </c>
      <c r="K13" s="30">
        <v>80</v>
      </c>
      <c r="L13" s="30">
        <v>70</v>
      </c>
      <c r="M13" s="30">
        <v>504000</v>
      </c>
      <c r="N13" s="31">
        <v>504000</v>
      </c>
      <c r="O13" s="31">
        <f t="shared" si="2"/>
        <v>42000</v>
      </c>
      <c r="P13" s="31">
        <f t="shared" si="3"/>
        <v>600</v>
      </c>
      <c r="Q13" s="31" t="s">
        <v>27</v>
      </c>
      <c r="R13" s="24">
        <f t="shared" si="4"/>
        <v>35700</v>
      </c>
      <c r="S13" s="24">
        <v>55</v>
      </c>
      <c r="T13" s="24">
        <v>550</v>
      </c>
      <c r="U13" s="22"/>
      <c r="V13" s="22"/>
      <c r="W13" s="22"/>
      <c r="X13" s="26"/>
      <c r="Y13" s="26"/>
      <c r="Z13" s="26"/>
      <c r="AA13" s="37">
        <f t="shared" si="5"/>
        <v>30250</v>
      </c>
      <c r="AB13" s="37">
        <f t="shared" si="6"/>
        <v>363000</v>
      </c>
    </row>
    <row r="14" spans="1:28" ht="55.5" customHeight="1">
      <c r="A14" s="14" t="s">
        <v>39</v>
      </c>
      <c r="B14" s="14"/>
      <c r="C14" s="15">
        <v>25</v>
      </c>
      <c r="D14" s="15">
        <v>1300</v>
      </c>
      <c r="E14" s="15">
        <f t="shared" si="0"/>
        <v>32500</v>
      </c>
      <c r="F14" s="15">
        <f t="shared" si="1"/>
        <v>390000</v>
      </c>
      <c r="G14" s="29">
        <v>25</v>
      </c>
      <c r="H14" s="30">
        <v>165900</v>
      </c>
      <c r="I14" s="30">
        <v>553</v>
      </c>
      <c r="J14" s="31">
        <v>650</v>
      </c>
      <c r="K14" s="30">
        <v>30</v>
      </c>
      <c r="L14" s="30">
        <v>25</v>
      </c>
      <c r="M14" s="30">
        <f>156000+390220</f>
        <v>546220</v>
      </c>
      <c r="N14" s="31">
        <v>390000</v>
      </c>
      <c r="O14" s="31">
        <f t="shared" si="2"/>
        <v>32500</v>
      </c>
      <c r="P14" s="31">
        <f t="shared" si="3"/>
        <v>1300</v>
      </c>
      <c r="Q14" s="31">
        <v>1300</v>
      </c>
      <c r="R14" s="24">
        <f t="shared" si="4"/>
        <v>13825</v>
      </c>
      <c r="S14" s="24">
        <v>25</v>
      </c>
      <c r="T14" s="24">
        <v>975</v>
      </c>
      <c r="U14" s="22"/>
      <c r="V14" s="22"/>
      <c r="W14" s="22"/>
      <c r="X14" s="26"/>
      <c r="Y14" s="26"/>
      <c r="Z14" s="26"/>
      <c r="AA14" s="37">
        <f t="shared" si="5"/>
        <v>24375</v>
      </c>
      <c r="AB14" s="37">
        <f t="shared" si="6"/>
        <v>292500</v>
      </c>
    </row>
    <row r="15" spans="1:28" ht="57" customHeight="1">
      <c r="A15" s="14" t="s">
        <v>12</v>
      </c>
      <c r="B15" s="14"/>
      <c r="C15" s="15">
        <v>50</v>
      </c>
      <c r="D15" s="15">
        <v>899</v>
      </c>
      <c r="E15" s="15">
        <f t="shared" si="0"/>
        <v>44950</v>
      </c>
      <c r="F15" s="15">
        <f t="shared" si="1"/>
        <v>539400</v>
      </c>
      <c r="G15" s="29">
        <v>50</v>
      </c>
      <c r="H15" s="30">
        <v>278170</v>
      </c>
      <c r="I15" s="30">
        <v>553</v>
      </c>
      <c r="J15" s="31">
        <v>650</v>
      </c>
      <c r="K15" s="30">
        <v>50</v>
      </c>
      <c r="L15" s="30">
        <v>50</v>
      </c>
      <c r="M15" s="30"/>
      <c r="N15" s="31">
        <v>539400</v>
      </c>
      <c r="O15" s="31">
        <f t="shared" si="2"/>
        <v>44950</v>
      </c>
      <c r="P15" s="31">
        <f t="shared" si="3"/>
        <v>899</v>
      </c>
      <c r="Q15" s="31">
        <v>1300</v>
      </c>
      <c r="R15" s="24">
        <f t="shared" si="4"/>
        <v>27650</v>
      </c>
      <c r="S15" s="24">
        <v>50</v>
      </c>
      <c r="T15" s="24">
        <v>899</v>
      </c>
      <c r="U15" s="22"/>
      <c r="V15" s="22"/>
      <c r="W15" s="22"/>
      <c r="X15" s="26"/>
      <c r="Y15" s="26"/>
      <c r="Z15" s="26"/>
      <c r="AA15" s="37">
        <f t="shared" si="5"/>
        <v>44950</v>
      </c>
      <c r="AB15" s="37">
        <f t="shared" si="6"/>
        <v>539400</v>
      </c>
    </row>
    <row r="16" spans="1:28" ht="22.5" customHeight="1">
      <c r="A16" s="14" t="s">
        <v>28</v>
      </c>
      <c r="B16" s="14"/>
      <c r="C16" s="15">
        <v>70</v>
      </c>
      <c r="D16" s="15">
        <v>2487</v>
      </c>
      <c r="E16" s="15">
        <f t="shared" si="0"/>
        <v>174090</v>
      </c>
      <c r="F16" s="15">
        <f t="shared" si="1"/>
        <v>2089080</v>
      </c>
      <c r="G16" s="29">
        <v>115</v>
      </c>
      <c r="H16" s="30">
        <v>1862410.01</v>
      </c>
      <c r="I16" s="30">
        <v>1374</v>
      </c>
      <c r="J16" s="31">
        <v>1616</v>
      </c>
      <c r="K16" s="30">
        <v>180</v>
      </c>
      <c r="L16" s="30">
        <v>158</v>
      </c>
      <c r="M16" s="30"/>
      <c r="N16" s="31">
        <v>4715352</v>
      </c>
      <c r="O16" s="31">
        <f t="shared" si="2"/>
        <v>392946</v>
      </c>
      <c r="P16" s="31">
        <f t="shared" si="3"/>
        <v>2487</v>
      </c>
      <c r="Q16" s="31">
        <v>2487</v>
      </c>
      <c r="R16" s="24">
        <f t="shared" si="4"/>
        <v>217092</v>
      </c>
      <c r="S16" s="24">
        <v>115</v>
      </c>
      <c r="T16" s="24">
        <v>1865</v>
      </c>
      <c r="U16" s="22"/>
      <c r="V16" s="22"/>
      <c r="W16" s="22"/>
      <c r="X16" s="26"/>
      <c r="Y16" s="26"/>
      <c r="Z16" s="26"/>
      <c r="AA16" s="37">
        <f t="shared" si="5"/>
        <v>214475</v>
      </c>
      <c r="AB16" s="37">
        <f t="shared" si="6"/>
        <v>2573700</v>
      </c>
    </row>
    <row r="17" spans="1:29" ht="44.25" customHeight="1">
      <c r="A17" s="14" t="s">
        <v>40</v>
      </c>
      <c r="B17" s="14"/>
      <c r="C17" s="15">
        <v>20</v>
      </c>
      <c r="D17" s="15">
        <v>1634</v>
      </c>
      <c r="E17" s="15">
        <f t="shared" si="0"/>
        <v>32680</v>
      </c>
      <c r="F17" s="15">
        <f t="shared" si="1"/>
        <v>392160</v>
      </c>
      <c r="G17" s="29">
        <v>0</v>
      </c>
      <c r="H17" s="30">
        <v>0</v>
      </c>
      <c r="I17" s="30">
        <v>761</v>
      </c>
      <c r="J17" s="31">
        <v>1192</v>
      </c>
      <c r="K17" s="30">
        <v>20</v>
      </c>
      <c r="L17" s="30">
        <v>20</v>
      </c>
      <c r="M17" s="30">
        <f>3412992+168000</f>
        <v>3580992</v>
      </c>
      <c r="N17" s="31">
        <v>392160</v>
      </c>
      <c r="O17" s="31">
        <f t="shared" si="2"/>
        <v>32680</v>
      </c>
      <c r="P17" s="31">
        <f t="shared" si="3"/>
        <v>1634</v>
      </c>
      <c r="Q17" s="31">
        <v>1886.83</v>
      </c>
      <c r="R17" s="24">
        <f t="shared" si="4"/>
        <v>15220</v>
      </c>
      <c r="S17" s="24">
        <v>15</v>
      </c>
      <c r="T17" s="24">
        <v>1225</v>
      </c>
      <c r="U17" s="22"/>
      <c r="V17" s="22"/>
      <c r="W17" s="22"/>
      <c r="X17" s="26"/>
      <c r="Y17" s="26"/>
      <c r="Z17" s="26"/>
      <c r="AA17" s="37">
        <f t="shared" si="5"/>
        <v>18375</v>
      </c>
      <c r="AB17" s="37">
        <f t="shared" si="6"/>
        <v>220500</v>
      </c>
      <c r="AC17" t="s">
        <v>5</v>
      </c>
    </row>
    <row r="18" spans="1:29" ht="84.75" customHeight="1">
      <c r="A18" s="14" t="s">
        <v>41</v>
      </c>
      <c r="B18" s="14"/>
      <c r="C18" s="15">
        <v>20</v>
      </c>
      <c r="D18" s="15">
        <v>1133</v>
      </c>
      <c r="E18" s="15">
        <f t="shared" si="0"/>
        <v>22660</v>
      </c>
      <c r="F18" s="15">
        <f t="shared" si="1"/>
        <v>271920</v>
      </c>
      <c r="G18" s="29">
        <v>20</v>
      </c>
      <c r="H18" s="30">
        <v>138506.29999999999</v>
      </c>
      <c r="I18" s="30">
        <v>585</v>
      </c>
      <c r="J18" s="31">
        <v>940</v>
      </c>
      <c r="K18" s="30">
        <v>20</v>
      </c>
      <c r="L18" s="30">
        <v>20</v>
      </c>
      <c r="M18" s="30">
        <f>165120+255936+206400</f>
        <v>627456</v>
      </c>
      <c r="N18" s="31">
        <v>271920</v>
      </c>
      <c r="O18" s="31">
        <f t="shared" si="2"/>
        <v>22660</v>
      </c>
      <c r="P18" s="31">
        <f t="shared" si="3"/>
        <v>1133</v>
      </c>
      <c r="Q18" s="31">
        <v>1385.91</v>
      </c>
      <c r="R18" s="24">
        <f t="shared" si="4"/>
        <v>11700</v>
      </c>
      <c r="S18" s="24">
        <v>20</v>
      </c>
      <c r="T18" s="24">
        <v>850</v>
      </c>
      <c r="U18" s="22"/>
      <c r="V18" s="22"/>
      <c r="W18" s="22"/>
      <c r="X18" s="26"/>
      <c r="Y18" s="26"/>
      <c r="Z18" s="26"/>
      <c r="AA18" s="37">
        <f t="shared" si="5"/>
        <v>17000</v>
      </c>
      <c r="AB18" s="37">
        <f t="shared" si="6"/>
        <v>204000</v>
      </c>
    </row>
    <row r="19" spans="1:29" ht="32.25" customHeight="1">
      <c r="A19" s="14" t="s">
        <v>42</v>
      </c>
      <c r="B19" s="14"/>
      <c r="C19" s="15">
        <v>31</v>
      </c>
      <c r="D19" s="15">
        <v>1133</v>
      </c>
      <c r="E19" s="15">
        <f t="shared" si="0"/>
        <v>35123</v>
      </c>
      <c r="F19" s="15">
        <f t="shared" si="1"/>
        <v>421476</v>
      </c>
      <c r="G19" s="29">
        <v>31</v>
      </c>
      <c r="H19" s="30">
        <v>216852.2</v>
      </c>
      <c r="I19" s="30">
        <v>585</v>
      </c>
      <c r="J19" s="31">
        <v>940</v>
      </c>
      <c r="K19" s="30">
        <v>36</v>
      </c>
      <c r="L19" s="30">
        <v>31</v>
      </c>
      <c r="M19" s="30"/>
      <c r="N19" s="31">
        <v>421476</v>
      </c>
      <c r="O19" s="31">
        <f t="shared" si="2"/>
        <v>35123</v>
      </c>
      <c r="P19" s="31">
        <f t="shared" si="3"/>
        <v>1133</v>
      </c>
      <c r="Q19" s="31">
        <v>1385.91</v>
      </c>
      <c r="R19" s="24">
        <f t="shared" si="4"/>
        <v>18135</v>
      </c>
      <c r="S19" s="24">
        <v>31</v>
      </c>
      <c r="T19" s="24">
        <v>850</v>
      </c>
      <c r="U19" s="22"/>
      <c r="V19" s="22"/>
      <c r="W19" s="22"/>
      <c r="X19" s="26"/>
      <c r="Y19" s="26"/>
      <c r="Z19" s="26"/>
      <c r="AA19" s="37">
        <f t="shared" si="5"/>
        <v>26350</v>
      </c>
      <c r="AB19" s="37">
        <f t="shared" si="6"/>
        <v>316200</v>
      </c>
    </row>
    <row r="20" spans="1:29" ht="31.5" customHeight="1">
      <c r="A20" s="14" t="s">
        <v>10</v>
      </c>
      <c r="B20" s="14"/>
      <c r="C20" s="15">
        <v>70</v>
      </c>
      <c r="D20" s="12">
        <v>530</v>
      </c>
      <c r="E20" s="12">
        <f t="shared" si="0"/>
        <v>37100</v>
      </c>
      <c r="F20" s="12">
        <f t="shared" si="1"/>
        <v>445200</v>
      </c>
      <c r="G20" s="23">
        <v>67.91</v>
      </c>
      <c r="H20" s="22">
        <v>368467</v>
      </c>
      <c r="I20" s="22">
        <v>451</v>
      </c>
      <c r="J20" s="24" t="s">
        <v>27</v>
      </c>
      <c r="K20" s="22">
        <v>80</v>
      </c>
      <c r="L20" s="22">
        <v>70</v>
      </c>
      <c r="M20" s="25"/>
      <c r="N20" s="24">
        <v>445200</v>
      </c>
      <c r="O20" s="24">
        <f t="shared" si="2"/>
        <v>37100</v>
      </c>
      <c r="P20" s="24">
        <f t="shared" si="3"/>
        <v>530</v>
      </c>
      <c r="Q20" s="24" t="s">
        <v>27</v>
      </c>
      <c r="R20" s="24">
        <f t="shared" si="4"/>
        <v>31570</v>
      </c>
      <c r="S20" s="24">
        <v>70</v>
      </c>
      <c r="T20" s="24">
        <v>500</v>
      </c>
      <c r="U20" s="22"/>
      <c r="V20" s="22"/>
      <c r="W20" s="22"/>
      <c r="X20" s="26"/>
      <c r="Y20" s="26"/>
      <c r="Z20" s="26"/>
      <c r="AA20" s="37">
        <f t="shared" si="5"/>
        <v>35000</v>
      </c>
      <c r="AB20" s="37">
        <f t="shared" si="6"/>
        <v>420000</v>
      </c>
    </row>
    <row r="21" spans="1:29" ht="45.75" customHeight="1">
      <c r="A21" s="14" t="s">
        <v>9</v>
      </c>
      <c r="B21" s="14"/>
      <c r="C21" s="15">
        <v>100</v>
      </c>
      <c r="D21" s="12">
        <v>530</v>
      </c>
      <c r="E21" s="12">
        <f t="shared" si="0"/>
        <v>53000</v>
      </c>
      <c r="F21" s="12">
        <f t="shared" si="1"/>
        <v>636000</v>
      </c>
      <c r="G21" s="23">
        <v>91.27</v>
      </c>
      <c r="H21" s="22">
        <v>449882</v>
      </c>
      <c r="I21" s="22">
        <v>451</v>
      </c>
      <c r="J21" s="24" t="s">
        <v>27</v>
      </c>
      <c r="K21" s="22">
        <v>100</v>
      </c>
      <c r="L21" s="22">
        <v>100</v>
      </c>
      <c r="M21" s="25">
        <f>636480+445200+572400</f>
        <v>1654080</v>
      </c>
      <c r="N21" s="24">
        <v>636000</v>
      </c>
      <c r="O21" s="24">
        <f t="shared" si="2"/>
        <v>53000</v>
      </c>
      <c r="P21" s="24">
        <f t="shared" si="3"/>
        <v>530</v>
      </c>
      <c r="Q21" s="24" t="s">
        <v>27</v>
      </c>
      <c r="R21" s="24">
        <f t="shared" si="4"/>
        <v>45100</v>
      </c>
      <c r="S21" s="24">
        <v>90</v>
      </c>
      <c r="T21" s="24">
        <v>500</v>
      </c>
      <c r="U21" s="22"/>
      <c r="V21" s="22"/>
      <c r="W21" s="22"/>
      <c r="X21" s="26"/>
      <c r="Y21" s="26"/>
      <c r="Z21" s="26"/>
      <c r="AA21" s="37">
        <f t="shared" si="5"/>
        <v>45000</v>
      </c>
      <c r="AB21" s="37">
        <f t="shared" si="6"/>
        <v>540000</v>
      </c>
    </row>
    <row r="22" spans="1:29" ht="57.75" customHeight="1">
      <c r="A22" s="14" t="s">
        <v>8</v>
      </c>
      <c r="B22" s="14"/>
      <c r="C22" s="15">
        <v>90</v>
      </c>
      <c r="D22" s="12">
        <v>530</v>
      </c>
      <c r="E22" s="12">
        <f t="shared" si="0"/>
        <v>47700</v>
      </c>
      <c r="F22" s="12">
        <f t="shared" si="1"/>
        <v>572400</v>
      </c>
      <c r="G22" s="23">
        <v>89.73</v>
      </c>
      <c r="H22" s="22">
        <v>520260.93</v>
      </c>
      <c r="I22" s="22">
        <v>451</v>
      </c>
      <c r="J22" s="24" t="s">
        <v>27</v>
      </c>
      <c r="K22" s="22">
        <v>100</v>
      </c>
      <c r="L22" s="22">
        <v>90</v>
      </c>
      <c r="M22" s="25"/>
      <c r="N22" s="24">
        <v>572400</v>
      </c>
      <c r="O22" s="24">
        <f t="shared" si="2"/>
        <v>47700</v>
      </c>
      <c r="P22" s="24">
        <f t="shared" si="3"/>
        <v>530</v>
      </c>
      <c r="Q22" s="24" t="s">
        <v>27</v>
      </c>
      <c r="R22" s="24">
        <f t="shared" si="4"/>
        <v>40590</v>
      </c>
      <c r="S22" s="24">
        <v>90</v>
      </c>
      <c r="T22" s="24">
        <v>500</v>
      </c>
      <c r="U22" s="22"/>
      <c r="V22" s="22"/>
      <c r="W22" s="22"/>
      <c r="X22" s="26"/>
      <c r="Y22" s="26"/>
      <c r="Z22" s="26"/>
      <c r="AA22" s="37">
        <f t="shared" si="5"/>
        <v>45000</v>
      </c>
      <c r="AB22" s="37">
        <f t="shared" si="6"/>
        <v>540000</v>
      </c>
    </row>
    <row r="23" spans="1:29" ht="44.25" customHeight="1">
      <c r="A23" s="14" t="s">
        <v>32</v>
      </c>
      <c r="B23" s="14"/>
      <c r="C23" s="15"/>
      <c r="D23" s="12"/>
      <c r="E23" s="12"/>
      <c r="F23" s="12"/>
      <c r="G23" s="23">
        <v>25</v>
      </c>
      <c r="H23" s="22">
        <v>71370</v>
      </c>
      <c r="I23" s="22">
        <v>585</v>
      </c>
      <c r="J23" s="24">
        <v>940</v>
      </c>
      <c r="K23" s="22">
        <v>25</v>
      </c>
      <c r="L23" s="22">
        <v>0</v>
      </c>
      <c r="M23" s="25"/>
      <c r="N23" s="24">
        <v>0</v>
      </c>
      <c r="O23" s="24">
        <v>0</v>
      </c>
      <c r="P23" s="24">
        <v>0</v>
      </c>
      <c r="Q23" s="24" t="s">
        <v>26</v>
      </c>
      <c r="R23" s="24">
        <f t="shared" si="4"/>
        <v>0</v>
      </c>
      <c r="S23" s="24" t="s">
        <v>26</v>
      </c>
      <c r="T23" s="24" t="s">
        <v>26</v>
      </c>
      <c r="U23" s="22"/>
      <c r="V23" s="22"/>
      <c r="W23" s="22"/>
      <c r="X23" s="26"/>
      <c r="Y23" s="26"/>
      <c r="Z23" s="26"/>
      <c r="AA23" s="35" t="s">
        <v>26</v>
      </c>
      <c r="AB23" s="35" t="s">
        <v>26</v>
      </c>
    </row>
    <row r="24" spans="1:29">
      <c r="A24" s="11"/>
      <c r="B24" s="11"/>
      <c r="C24" s="11"/>
      <c r="D24" s="11"/>
      <c r="E24" s="11"/>
      <c r="F24" s="11">
        <f>SUM(F8:F22)</f>
        <v>7313880</v>
      </c>
      <c r="G24" s="11"/>
      <c r="H24" s="13">
        <f>SUM(H8:H23)</f>
        <v>5287427.5599999996</v>
      </c>
      <c r="I24" s="13"/>
      <c r="J24" s="13"/>
      <c r="K24" s="13"/>
      <c r="L24" s="13"/>
      <c r="M24" s="13"/>
      <c r="N24" s="28">
        <f>SUM(N8:N23)</f>
        <v>10937448</v>
      </c>
      <c r="O24" s="28">
        <f>SUM(O8:O23)</f>
        <v>911454</v>
      </c>
      <c r="P24" s="28">
        <f>SUM(P8:P23)</f>
        <v>22357</v>
      </c>
      <c r="Q24" s="13"/>
      <c r="R24" s="28">
        <f>SUM(R8:R23)</f>
        <v>540884</v>
      </c>
      <c r="S24" s="28"/>
      <c r="T24" s="28">
        <f>SUM(T8:T22)</f>
        <v>17675</v>
      </c>
      <c r="U24" s="28">
        <f t="shared" ref="U24:AB24" si="7">SUM(U8:U22)</f>
        <v>0</v>
      </c>
      <c r="V24" s="28">
        <f t="shared" si="7"/>
        <v>0</v>
      </c>
      <c r="W24" s="28">
        <f t="shared" si="7"/>
        <v>0</v>
      </c>
      <c r="X24" s="28">
        <f t="shared" si="7"/>
        <v>0</v>
      </c>
      <c r="Y24" s="28">
        <f t="shared" si="7"/>
        <v>0</v>
      </c>
      <c r="Z24" s="28">
        <f t="shared" si="7"/>
        <v>0</v>
      </c>
      <c r="AA24" s="28">
        <f t="shared" si="7"/>
        <v>622075</v>
      </c>
      <c r="AB24" s="28">
        <f>SUM(AB8:AB22)</f>
        <v>7464900</v>
      </c>
    </row>
    <row r="25" spans="1:29">
      <c r="A25" s="4"/>
      <c r="B25" s="4"/>
      <c r="C25" s="4"/>
      <c r="D25" s="4"/>
      <c r="E25" s="4"/>
      <c r="F25" s="4"/>
      <c r="G25" s="4"/>
      <c r="H25" s="5"/>
      <c r="I25" s="5"/>
      <c r="J25" s="5"/>
      <c r="K25" s="5"/>
      <c r="L25" s="5"/>
      <c r="M25" s="6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9">
      <c r="A26" s="1"/>
      <c r="B26" s="1"/>
      <c r="C26" s="2"/>
      <c r="D26" s="2"/>
      <c r="E26" s="2"/>
      <c r="F26" s="2"/>
      <c r="G26" s="39" t="s">
        <v>43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29">
      <c r="A27" s="1"/>
      <c r="B27" s="1"/>
      <c r="C27" s="2"/>
      <c r="D27" s="2"/>
      <c r="E27" s="2"/>
      <c r="F27" s="2"/>
      <c r="G27" s="39" t="s">
        <v>44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1:29">
      <c r="A28" s="1"/>
      <c r="B28" s="1"/>
      <c r="C28" s="2"/>
      <c r="D28" s="2"/>
      <c r="E28" s="2"/>
      <c r="F28" s="2"/>
      <c r="G28" s="39" t="s">
        <v>45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1:29">
      <c r="A29" s="1"/>
      <c r="B29" s="1"/>
      <c r="C29" s="2"/>
      <c r="D29" s="2"/>
      <c r="E29" s="2"/>
      <c r="F29" s="2"/>
      <c r="G29" s="39" t="s">
        <v>46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1:29">
      <c r="A30" s="1"/>
      <c r="B30" s="1"/>
      <c r="C30" s="2"/>
      <c r="D30" s="2"/>
      <c r="E30" s="2"/>
      <c r="F30" s="2"/>
      <c r="G30" s="2"/>
      <c r="H30" s="1"/>
      <c r="I30" s="1"/>
      <c r="J30" s="1"/>
      <c r="K30" s="1"/>
      <c r="L30" s="7"/>
      <c r="M30" s="8"/>
      <c r="N30" s="7"/>
      <c r="O30" s="1"/>
      <c r="P30" s="1"/>
      <c r="Q30" s="10"/>
      <c r="R30" s="10"/>
      <c r="S30" s="10"/>
      <c r="T30" s="10"/>
      <c r="U30" s="10"/>
      <c r="V30" s="1"/>
      <c r="W30" s="1"/>
    </row>
    <row r="31" spans="1:29">
      <c r="A31" s="1"/>
      <c r="B31" s="1"/>
      <c r="C31" s="2"/>
      <c r="D31" s="2"/>
      <c r="E31" s="2"/>
      <c r="F31" s="2"/>
      <c r="G31" s="2"/>
      <c r="H31" s="1"/>
      <c r="I31" s="1"/>
      <c r="J31" s="1"/>
      <c r="K31" s="1"/>
      <c r="L31" s="1"/>
      <c r="M31" s="3"/>
      <c r="N31" s="1"/>
      <c r="O31" s="1"/>
      <c r="P31" s="1"/>
      <c r="Q31" s="10"/>
      <c r="R31" s="10"/>
      <c r="S31" s="10"/>
      <c r="T31" s="10"/>
      <c r="U31" s="10"/>
      <c r="V31" s="1"/>
      <c r="W31" s="1"/>
    </row>
    <row r="32" spans="1:29" ht="18.75">
      <c r="A32" s="1"/>
      <c r="B32" s="1"/>
      <c r="C32" s="2"/>
      <c r="D32" s="2"/>
      <c r="E32" s="2"/>
      <c r="F32" s="2"/>
      <c r="H32" s="1"/>
      <c r="I32" s="1"/>
      <c r="J32" s="1"/>
      <c r="K32" s="36" t="s">
        <v>47</v>
      </c>
      <c r="L32" s="1"/>
      <c r="M32" s="3"/>
      <c r="N32" s="1"/>
      <c r="O32" s="1"/>
      <c r="P32" s="1"/>
      <c r="Q32" s="9"/>
      <c r="R32" s="9"/>
      <c r="S32" s="9"/>
      <c r="T32" s="9"/>
      <c r="U32" s="9"/>
      <c r="V32" s="1"/>
      <c r="W32" s="1"/>
    </row>
    <row r="33" spans="1:23" ht="18.75">
      <c r="A33" s="1"/>
      <c r="B33" s="1"/>
      <c r="C33" s="2"/>
      <c r="D33" s="2"/>
      <c r="E33" s="2"/>
      <c r="F33" s="2"/>
      <c r="G33" s="36"/>
      <c r="H33" s="1"/>
      <c r="I33" s="1"/>
      <c r="J33" s="1"/>
      <c r="K33" s="1"/>
      <c r="L33" s="1"/>
      <c r="M33" s="3"/>
      <c r="N33" s="1"/>
      <c r="O33" s="1"/>
      <c r="P33" s="1"/>
      <c r="Q33" s="9"/>
      <c r="R33" s="9"/>
      <c r="S33" s="9"/>
      <c r="T33" s="9"/>
      <c r="U33" s="9"/>
      <c r="V33" s="1"/>
      <c r="W33" s="1"/>
    </row>
    <row r="34" spans="1:23" ht="18.75">
      <c r="G34" s="36" t="s">
        <v>48</v>
      </c>
    </row>
    <row r="35" spans="1:23" ht="18.75">
      <c r="G35" s="36"/>
    </row>
    <row r="36" spans="1:23" ht="18.75">
      <c r="G36" s="36" t="s">
        <v>49</v>
      </c>
    </row>
    <row r="37" spans="1:23" ht="18.75">
      <c r="G37" s="36"/>
    </row>
    <row r="38" spans="1:23" ht="18.75">
      <c r="G38" s="36" t="s">
        <v>50</v>
      </c>
    </row>
    <row r="39" spans="1:23" ht="18.75">
      <c r="G39" s="36"/>
    </row>
    <row r="40" spans="1:23" ht="18.75">
      <c r="G40" s="36" t="s">
        <v>51</v>
      </c>
    </row>
    <row r="41" spans="1:23" ht="18.75">
      <c r="G41" s="36"/>
    </row>
    <row r="42" spans="1:23" ht="18.75">
      <c r="G42" s="36" t="s">
        <v>52</v>
      </c>
    </row>
    <row r="43" spans="1:23" ht="18.75">
      <c r="G43" s="36"/>
    </row>
    <row r="44" spans="1:23" ht="18.75">
      <c r="G44" s="36" t="s">
        <v>53</v>
      </c>
    </row>
    <row r="45" spans="1:23" ht="18.75">
      <c r="G45" s="36"/>
    </row>
    <row r="46" spans="1:23" ht="18.75">
      <c r="G46" s="36" t="s">
        <v>54</v>
      </c>
    </row>
    <row r="47" spans="1:23" ht="18.75">
      <c r="G47" s="36"/>
    </row>
    <row r="48" spans="1:23" ht="18.75">
      <c r="G48" s="36"/>
    </row>
    <row r="49" spans="7:7" ht="18.75">
      <c r="G49" s="36" t="s">
        <v>55</v>
      </c>
    </row>
  </sheetData>
  <mergeCells count="19">
    <mergeCell ref="A5:A6"/>
    <mergeCell ref="G5:G6"/>
    <mergeCell ref="H5:H6"/>
    <mergeCell ref="K5:K6"/>
    <mergeCell ref="L5:L6"/>
    <mergeCell ref="H3:AB3"/>
    <mergeCell ref="G29:AB29"/>
    <mergeCell ref="O5:O6"/>
    <mergeCell ref="P5:P6"/>
    <mergeCell ref="Q5:Q6"/>
    <mergeCell ref="J5:J6"/>
    <mergeCell ref="H8:H9"/>
    <mergeCell ref="I5:I6"/>
    <mergeCell ref="S5:AB5"/>
    <mergeCell ref="N5:N6"/>
    <mergeCell ref="R5:R6"/>
    <mergeCell ref="G26:AB26"/>
    <mergeCell ref="G27:AB27"/>
    <mergeCell ref="G28:AB28"/>
  </mergeCells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2021-01-11T09:24:06Z</dcterms:modified>
</cp:coreProperties>
</file>