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filterPrivacy="1" defaultThemeVersion="124226"/>
  <xr:revisionPtr revIDLastSave="20" documentId="8_{50918284-4820-4A21-992D-59C759A6D667}" xr6:coauthVersionLast="47" xr6:coauthVersionMax="47" xr10:uidLastSave="{A44A63E7-6AC2-4978-97D2-B0F1A91FF897}"/>
  <bookViews>
    <workbookView xWindow="-120" yWindow="-120" windowWidth="29040" windowHeight="15720" xr2:uid="{00000000-000D-0000-FFFF-FFFF00000000}"/>
  </bookViews>
  <sheets>
    <sheet name="Sheet2"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9" i="2" l="1"/>
  <c r="I19" i="2"/>
  <c r="J19" i="2"/>
  <c r="K19" i="2"/>
  <c r="M19" i="2"/>
  <c r="N18" i="2"/>
  <c r="L18" i="2"/>
  <c r="L19" i="2" s="1"/>
  <c r="F18" i="2"/>
  <c r="E18" i="2"/>
  <c r="E19" i="2" s="1"/>
  <c r="N13" i="2"/>
  <c r="N12" i="2"/>
  <c r="D13" i="2"/>
  <c r="D12" i="2"/>
  <c r="D19" i="2" s="1"/>
  <c r="N14" i="2" l="1"/>
  <c r="N16" i="2"/>
  <c r="N15" i="2" l="1"/>
  <c r="N19" i="2" s="1"/>
  <c r="H15" i="2"/>
  <c r="H19" i="2" s="1"/>
  <c r="G15" i="2"/>
  <c r="G19" i="2" s="1"/>
  <c r="F15" i="2" l="1"/>
  <c r="F19" i="2" s="1"/>
  <c r="N11" i="2" l="1"/>
  <c r="N10" i="2"/>
</calcChain>
</file>

<file path=xl/sharedStrings.xml><?xml version="1.0" encoding="utf-8"?>
<sst xmlns="http://schemas.openxmlformats.org/spreadsheetml/2006/main" count="44" uniqueCount="35">
  <si>
    <t>Nr. crt.</t>
  </si>
  <si>
    <t>Denumire proiect</t>
  </si>
  <si>
    <t>Descriere proiect</t>
  </si>
  <si>
    <t>Contribuție U.E.</t>
  </si>
  <si>
    <t>Municipiul Timișoara</t>
  </si>
  <si>
    <t>mii LEI</t>
  </si>
  <si>
    <t>Stadiul proiectului</t>
  </si>
  <si>
    <t>TOTAL GENERAL</t>
  </si>
  <si>
    <t>Cheltuieli neeligibile</t>
  </si>
  <si>
    <t>Contributie buget local</t>
  </si>
  <si>
    <t>Contribuție națională (BS+T.V.A.)</t>
  </si>
  <si>
    <t xml:space="preserve">Rezerva de implementare conform O.U.G. 64/2022, aferenta contractului de executie/furnizare      </t>
  </si>
  <si>
    <t xml:space="preserve">Credit pentru rezerva de implementare conform O.U.G. 64/2022, aferenta contractului de executie/furnizare      </t>
  </si>
  <si>
    <t>mil. EURO</t>
  </si>
  <si>
    <t>mii lei/mil. euro</t>
  </si>
  <si>
    <t xml:space="preserve">                   ANEXA NR.2: LISTA DE INVESTIȚII</t>
  </si>
  <si>
    <t xml:space="preserve">Retehnologizarea sistemului centralizat de termoficare din MT </t>
  </si>
  <si>
    <t>Contributia eligibila
 bugetului local</t>
  </si>
  <si>
    <t>Cheltuieli neeligibile
buget local</t>
  </si>
  <si>
    <t>Total cheltuieli neeligibile+ buget local</t>
  </si>
  <si>
    <t>Coridor de mobilitate-descongestionare trafic</t>
  </si>
  <si>
    <t>Amenajare Inel II de circulație, sector cuprins între strada A. Demetriade și Bdul. J.H. Pestalozzi,
construire pod rutier și pod pietonal peste canalul Bega”, cod smis 357079</t>
  </si>
  <si>
    <t>Valoarea proiectului</t>
  </si>
  <si>
    <t xml:space="preserve">Total credit B.E.R.D (pentru cheltuieli neeligibile+ buget local)
</t>
  </si>
  <si>
    <t>curs leu-euro =5,2435 din data de 13.08.2026</t>
  </si>
  <si>
    <t>LISTA OBIECTIVELOR DE INVESTIȚII PUBLICE DE INTERES LOCAL</t>
  </si>
  <si>
    <t>Coridor de mobilitate „Magistrala Verde” în Timișoara - Bd 16 Decembrie 1989 - Calea Șagului, cod smis 356962</t>
  </si>
  <si>
    <t>Retehnologizarea sistemului centralizat de termoficare din MT în vederea conformării la normele de protecția mediului privind emisiile poluante în aer și pentru creșterea eficienței în alimentarea cu căldură urbană etapa III Lot 1, cod smis 330430</t>
  </si>
  <si>
    <t>Regenerare Urbană- Zona Piața Traian, 
cod smis 321443</t>
  </si>
  <si>
    <t>Amenajare Inel II de circulație și construire pod rutier și pod pietonal-descongestionare trafic</t>
  </si>
  <si>
    <t xml:space="preserve">Regenerare Urbana- Zona Piața Traian 
</t>
  </si>
  <si>
    <t>Contract de finanțare nr. 359/19.03.2026</t>
  </si>
  <si>
    <t>Contract de finanțare nr. 380/27.03.2026</t>
  </si>
  <si>
    <t xml:space="preserve">Contract de finanțare nr. 474/18.12.2024 </t>
  </si>
  <si>
    <t>Contract de finanțare nr. 204/16.12.2024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</si>
</sst>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Calibri"/>
      <family val="2"/>
      <charset val="238"/>
      <scheme val="minor"/>
    </font>
    <font>
      <sz val="12"/>
      <color theme="1"/>
      <name val="Times New Roman"/>
      <family val="1"/>
      <charset val="238"/>
    </font>
    <font>
      <b/>
      <sz val="12"/>
      <color theme="1"/>
      <name val="Times New Roman"/>
      <family val="1"/>
      <charset val="238"/>
    </font>
    <font>
      <sz val="12"/>
      <name val="Times New Roman"/>
      <family val="1"/>
      <charset val="238"/>
    </font>
    <font>
      <sz val="12"/>
      <name val="Times New Roman"/>
      <family val="1"/>
    </font>
  </fonts>
  <fills count="2">
    <fill>
      <patternFill patternType="none"/>
    </fill>
    <fill>
      <patternFill patternType="gray125"/>
    </fill>
  </fills>
  <borders count="2">
    <border>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27">
    <xf numFmtId="0" fontId="0" fillId="0" borderId="0" xfId="0"/>
    <xf numFmtId="0" fontId="0" fillId="0" borderId="0" xfId="0" applyAlignment="1">
      <alignment vertical="center"/>
    </xf>
    <xf numFmtId="4" fontId="0" fillId="0" borderId="0" xfId="0" applyNumberFormat="1"/>
    <xf numFmtId="4" fontId="0" fillId="0" borderId="0" xfId="0" applyNumberFormat="1" applyAlignment="1">
      <alignment vertical="center"/>
    </xf>
    <xf numFmtId="0" fontId="2" fillId="0" borderId="1" xfId="0" applyFont="1" applyBorder="1" applyAlignment="1">
      <alignment vertical="center" wrapText="1"/>
    </xf>
    <xf numFmtId="0" fontId="2" fillId="0" borderId="0" xfId="0" applyFont="1"/>
    <xf numFmtId="0" fontId="3" fillId="0" borderId="0" xfId="0" applyFont="1" applyAlignment="1">
      <alignment horizontal="left"/>
    </xf>
    <xf numFmtId="4" fontId="2" fillId="0" borderId="1" xfId="0" applyNumberFormat="1" applyFont="1" applyBorder="1" applyAlignment="1">
      <alignment horizontal="center" vertical="center"/>
    </xf>
    <xf numFmtId="4" fontId="2"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xf>
    <xf numFmtId="4" fontId="2" fillId="0" borderId="1" xfId="0" applyNumberFormat="1" applyFont="1" applyBorder="1" applyAlignment="1">
      <alignment vertical="center"/>
    </xf>
    <xf numFmtId="4" fontId="2" fillId="0" borderId="1" xfId="0" applyNumberFormat="1" applyFont="1" applyBorder="1" applyAlignment="1">
      <alignment vertical="center" wrapText="1"/>
    </xf>
    <xf numFmtId="4" fontId="3" fillId="0" borderId="1" xfId="0" applyNumberFormat="1" applyFont="1" applyBorder="1" applyAlignment="1">
      <alignment vertical="center" wrapText="1"/>
    </xf>
    <xf numFmtId="0" fontId="2" fillId="0" borderId="0" xfId="0" applyFont="1" applyAlignment="1">
      <alignment horizontal="right"/>
    </xf>
    <xf numFmtId="0" fontId="4" fillId="0" borderId="0" xfId="0" applyFont="1" applyAlignment="1">
      <alignment horizontal="right"/>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xf numFmtId="0" fontId="3" fillId="0" borderId="1" xfId="0" applyFont="1" applyBorder="1" applyAlignment="1">
      <alignment vertical="center" wrapText="1"/>
    </xf>
    <xf numFmtId="0" fontId="3" fillId="0" borderId="1" xfId="0" applyFont="1" applyBorder="1" applyAlignment="1">
      <alignment vertical="center"/>
    </xf>
    <xf numFmtId="0" fontId="1" fillId="0" borderId="0" xfId="0" applyFont="1"/>
    <xf numFmtId="0" fontId="2" fillId="0" borderId="1" xfId="0" applyFont="1" applyBorder="1" applyAlignment="1">
      <alignment vertical="center"/>
    </xf>
    <xf numFmtId="0" fontId="5" fillId="0" borderId="1" xfId="0" applyFont="1" applyBorder="1" applyAlignment="1">
      <alignment horizontal="left" vertical="center" wrapText="1"/>
    </xf>
    <xf numFmtId="0" fontId="2" fillId="0" borderId="1" xfId="0" applyFont="1" applyBorder="1" applyAlignment="1">
      <alignment horizontal="left" vertical="center" wrapText="1"/>
    </xf>
    <xf numFmtId="4" fontId="3" fillId="0" borderId="1" xfId="0" applyNumberFormat="1" applyFont="1" applyBorder="1" applyAlignment="1">
      <alignment horizontal="center" vertical="center" wrapText="1"/>
    </xf>
    <xf numFmtId="0" fontId="3"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S23"/>
  <sheetViews>
    <sheetView tabSelected="1" topLeftCell="A5" zoomScaleNormal="100" workbookViewId="0">
      <selection activeCell="S12" sqref="S12"/>
    </sheetView>
  </sheetViews>
  <sheetFormatPr defaultRowHeight="15" x14ac:dyDescent="0.25"/>
  <cols>
    <col min="1" max="1" width="5.7109375" customWidth="1"/>
    <col min="2" max="2" width="40.42578125" customWidth="1"/>
    <col min="3" max="3" width="19.7109375" customWidth="1"/>
    <col min="4" max="4" width="14.7109375" customWidth="1"/>
    <col min="5" max="5" width="14.140625" hidden="1" customWidth="1"/>
    <col min="6" max="6" width="14.5703125" hidden="1" customWidth="1"/>
    <col min="7" max="8" width="13.28515625" hidden="1" customWidth="1"/>
    <col min="9" max="9" width="22.28515625" hidden="1" customWidth="1"/>
    <col min="10" max="10" width="14.7109375" hidden="1" customWidth="1"/>
    <col min="11" max="11" width="13.28515625" hidden="1" customWidth="1"/>
    <col min="12" max="12" width="23.140625" hidden="1" customWidth="1"/>
    <col min="13" max="13" width="1.28515625" hidden="1" customWidth="1"/>
    <col min="14" max="14" width="18" customWidth="1"/>
    <col min="15" max="15" width="25" customWidth="1"/>
    <col min="16" max="16" width="42.140625" customWidth="1"/>
    <col min="19" max="19" width="10.140625" bestFit="1" customWidth="1"/>
  </cols>
  <sheetData>
    <row r="2" spans="1:17" ht="15.75" x14ac:dyDescent="0.25">
      <c r="A2" s="5"/>
      <c r="B2" s="5"/>
      <c r="C2" s="5"/>
      <c r="D2" s="5"/>
      <c r="E2" s="5"/>
      <c r="F2" s="5"/>
      <c r="G2" s="5"/>
      <c r="H2" s="5"/>
      <c r="I2" s="5"/>
      <c r="J2" s="5"/>
      <c r="K2" s="5"/>
      <c r="L2" s="5"/>
      <c r="M2" s="5"/>
      <c r="N2" s="5"/>
      <c r="O2" s="5"/>
      <c r="P2" s="5"/>
    </row>
    <row r="3" spans="1:17" ht="27" customHeight="1" x14ac:dyDescent="0.25">
      <c r="A3" s="5" t="s">
        <v>4</v>
      </c>
      <c r="B3" s="5"/>
      <c r="C3" s="5"/>
      <c r="D3" s="5"/>
      <c r="E3" s="5"/>
      <c r="F3" s="5"/>
      <c r="G3" s="5"/>
      <c r="H3" s="5"/>
      <c r="I3" s="5"/>
      <c r="J3" s="5"/>
      <c r="K3" s="5"/>
      <c r="L3" s="5"/>
      <c r="M3" s="5"/>
      <c r="N3" s="5"/>
      <c r="O3" s="5"/>
      <c r="P3" s="5" t="s">
        <v>15</v>
      </c>
      <c r="Q3" s="21"/>
    </row>
    <row r="4" spans="1:17" ht="27" customHeight="1" x14ac:dyDescent="0.25">
      <c r="A4" s="5"/>
      <c r="B4" s="5"/>
      <c r="C4" s="5"/>
      <c r="D4" s="5"/>
      <c r="E4" s="5"/>
      <c r="F4" s="5"/>
      <c r="G4" s="5"/>
      <c r="H4" s="5"/>
      <c r="I4" s="5"/>
      <c r="J4" s="5"/>
      <c r="K4" s="5"/>
      <c r="L4" s="5"/>
      <c r="M4" s="5"/>
      <c r="N4" s="5"/>
      <c r="O4" s="5"/>
      <c r="P4" s="6"/>
    </row>
    <row r="5" spans="1:17" ht="15.75" x14ac:dyDescent="0.25">
      <c r="A5" s="26" t="s">
        <v>25</v>
      </c>
      <c r="B5" s="26"/>
      <c r="C5" s="26"/>
      <c r="D5" s="26"/>
      <c r="E5" s="26"/>
      <c r="F5" s="26"/>
      <c r="G5" s="26"/>
      <c r="H5" s="26"/>
      <c r="I5" s="26"/>
      <c r="J5" s="26"/>
      <c r="K5" s="26"/>
      <c r="L5" s="26"/>
      <c r="M5" s="26"/>
      <c r="N5" s="26"/>
      <c r="O5" s="26"/>
      <c r="P5" s="26"/>
    </row>
    <row r="6" spans="1:17" ht="15.75" x14ac:dyDescent="0.25">
      <c r="A6" s="5"/>
      <c r="B6" s="5"/>
      <c r="C6" s="5"/>
      <c r="D6" s="5"/>
      <c r="E6" s="5"/>
      <c r="F6" s="5"/>
      <c r="G6" s="5"/>
      <c r="H6" s="5"/>
      <c r="I6" s="5"/>
      <c r="J6" s="5"/>
      <c r="K6" s="5"/>
      <c r="L6" s="5"/>
      <c r="M6" s="5"/>
      <c r="N6" s="5"/>
      <c r="O6" s="5"/>
      <c r="P6" s="13" t="s">
        <v>14</v>
      </c>
    </row>
    <row r="7" spans="1:17" ht="16.5" thickBot="1" x14ac:dyDescent="0.3">
      <c r="A7" s="5"/>
      <c r="B7" s="5"/>
      <c r="C7" s="5"/>
      <c r="D7" s="5"/>
      <c r="E7" s="5"/>
      <c r="F7" s="5"/>
      <c r="G7" s="5"/>
      <c r="H7" s="5"/>
      <c r="I7" s="5"/>
      <c r="J7" s="5"/>
      <c r="K7" s="5"/>
      <c r="L7" s="5"/>
      <c r="M7" s="5"/>
      <c r="N7" s="5"/>
      <c r="O7" s="5"/>
      <c r="P7" s="14" t="s">
        <v>24</v>
      </c>
    </row>
    <row r="8" spans="1:17" ht="109.9" customHeight="1" thickBot="1" x14ac:dyDescent="0.3">
      <c r="A8" s="15" t="s">
        <v>0</v>
      </c>
      <c r="B8" s="15" t="s">
        <v>1</v>
      </c>
      <c r="C8" s="15" t="s">
        <v>2</v>
      </c>
      <c r="D8" s="15" t="s">
        <v>22</v>
      </c>
      <c r="E8" s="15" t="s">
        <v>3</v>
      </c>
      <c r="F8" s="15" t="s">
        <v>10</v>
      </c>
      <c r="G8" s="15" t="s">
        <v>9</v>
      </c>
      <c r="H8" s="15" t="s">
        <v>8</v>
      </c>
      <c r="I8" s="15" t="s">
        <v>11</v>
      </c>
      <c r="J8" s="15" t="s">
        <v>17</v>
      </c>
      <c r="K8" s="15" t="s">
        <v>18</v>
      </c>
      <c r="L8" s="15" t="s">
        <v>12</v>
      </c>
      <c r="M8" s="15"/>
      <c r="N8" s="15" t="s">
        <v>19</v>
      </c>
      <c r="O8" s="15" t="s">
        <v>23</v>
      </c>
      <c r="P8" s="15" t="s">
        <v>6</v>
      </c>
    </row>
    <row r="9" spans="1:17" ht="16.5" thickBot="1" x14ac:dyDescent="0.3">
      <c r="A9" s="16"/>
      <c r="B9" s="16"/>
      <c r="C9" s="16"/>
      <c r="D9" s="16" t="s">
        <v>5</v>
      </c>
      <c r="E9" s="16" t="s">
        <v>5</v>
      </c>
      <c r="F9" s="16" t="s">
        <v>5</v>
      </c>
      <c r="G9" s="16" t="s">
        <v>5</v>
      </c>
      <c r="H9" s="16" t="s">
        <v>5</v>
      </c>
      <c r="I9" s="16" t="s">
        <v>5</v>
      </c>
      <c r="J9" s="16" t="s">
        <v>5</v>
      </c>
      <c r="K9" s="16" t="s">
        <v>5</v>
      </c>
      <c r="L9" s="16" t="s">
        <v>5</v>
      </c>
      <c r="M9" s="16"/>
      <c r="N9" s="16" t="s">
        <v>5</v>
      </c>
      <c r="O9" s="17" t="s">
        <v>13</v>
      </c>
      <c r="P9" s="16"/>
    </row>
    <row r="10" spans="1:17" ht="62.25" hidden="1" customHeight="1" thickBot="1" x14ac:dyDescent="0.3">
      <c r="A10" s="22">
        <v>1</v>
      </c>
      <c r="B10" s="4"/>
      <c r="C10" s="4"/>
      <c r="D10" s="10"/>
      <c r="E10" s="10"/>
      <c r="F10" s="10"/>
      <c r="G10" s="10"/>
      <c r="H10" s="10"/>
      <c r="I10" s="10"/>
      <c r="J10" s="10"/>
      <c r="K10" s="10"/>
      <c r="L10" s="10"/>
      <c r="M10" s="10"/>
      <c r="N10" s="10">
        <f>D10-E10-F10</f>
        <v>0</v>
      </c>
      <c r="O10" s="10"/>
      <c r="P10" s="4"/>
    </row>
    <row r="11" spans="1:17" ht="63" hidden="1" customHeight="1" thickBot="1" x14ac:dyDescent="0.3">
      <c r="A11" s="22"/>
      <c r="B11" s="4"/>
      <c r="C11" s="4"/>
      <c r="D11" s="10"/>
      <c r="E11" s="10"/>
      <c r="F11" s="10"/>
      <c r="G11" s="10"/>
      <c r="H11" s="10"/>
      <c r="I11" s="10"/>
      <c r="J11" s="10"/>
      <c r="K11" s="10"/>
      <c r="L11" s="10"/>
      <c r="M11" s="10"/>
      <c r="N11" s="10">
        <f>D11-E11-F11</f>
        <v>0</v>
      </c>
      <c r="O11" s="10"/>
      <c r="P11" s="4"/>
    </row>
    <row r="12" spans="1:17" ht="94.15" customHeight="1" thickBot="1" x14ac:dyDescent="0.3">
      <c r="A12" s="22">
        <v>1</v>
      </c>
      <c r="B12" s="23" t="s">
        <v>21</v>
      </c>
      <c r="C12" s="4" t="s">
        <v>29</v>
      </c>
      <c r="D12" s="7">
        <f>136178859.59/1000</f>
        <v>136178.85959000001</v>
      </c>
      <c r="E12" s="10"/>
      <c r="F12" s="10"/>
      <c r="G12" s="10"/>
      <c r="H12" s="10"/>
      <c r="I12" s="10"/>
      <c r="J12" s="10"/>
      <c r="K12" s="10"/>
      <c r="L12" s="10"/>
      <c r="M12" s="10"/>
      <c r="N12" s="8">
        <f>(56652525.17+1590826.7)/1000</f>
        <v>58243.351870000006</v>
      </c>
      <c r="O12" s="7">
        <v>11</v>
      </c>
      <c r="P12" s="4" t="s">
        <v>31</v>
      </c>
    </row>
    <row r="13" spans="1:17" ht="63" customHeight="1" thickBot="1" x14ac:dyDescent="0.3">
      <c r="A13" s="22">
        <v>2</v>
      </c>
      <c r="B13" s="23" t="s">
        <v>26</v>
      </c>
      <c r="C13" s="4" t="s">
        <v>20</v>
      </c>
      <c r="D13" s="7">
        <f>158309289.53/1000</f>
        <v>158309.28953000001</v>
      </c>
      <c r="E13" s="10"/>
      <c r="F13" s="10"/>
      <c r="G13" s="10"/>
      <c r="H13" s="10"/>
      <c r="I13" s="10"/>
      <c r="J13" s="10"/>
      <c r="K13" s="10"/>
      <c r="L13" s="10"/>
      <c r="M13" s="10"/>
      <c r="N13" s="8">
        <f>(59038199.21+1985421.86)/1000</f>
        <v>61023.621070000001</v>
      </c>
      <c r="O13" s="7">
        <v>11</v>
      </c>
      <c r="P13" s="4" t="s">
        <v>32</v>
      </c>
    </row>
    <row r="14" spans="1:17" ht="19.5" hidden="1" customHeight="1" thickBot="1" x14ac:dyDescent="0.3">
      <c r="A14" s="18"/>
      <c r="B14" s="19"/>
      <c r="C14" s="24"/>
      <c r="D14" s="9"/>
      <c r="E14" s="9"/>
      <c r="F14" s="9"/>
      <c r="G14" s="9"/>
      <c r="H14" s="9"/>
      <c r="I14" s="9"/>
      <c r="J14" s="9"/>
      <c r="K14" s="9"/>
      <c r="L14" s="9"/>
      <c r="M14" s="9"/>
      <c r="N14" s="8">
        <f t="shared" ref="N14:N16" si="0">K14+L14+J14</f>
        <v>0</v>
      </c>
      <c r="O14" s="25"/>
      <c r="P14" s="4"/>
    </row>
    <row r="15" spans="1:17" ht="106.15" customHeight="1" thickBot="1" x14ac:dyDescent="0.3">
      <c r="A15" s="22">
        <v>3</v>
      </c>
      <c r="B15" s="24" t="s">
        <v>27</v>
      </c>
      <c r="C15" s="24" t="s">
        <v>16</v>
      </c>
      <c r="D15" s="7">
        <v>368519.27</v>
      </c>
      <c r="E15" s="7">
        <v>77762.12</v>
      </c>
      <c r="F15" s="7">
        <f>11893.03+0</f>
        <v>11893.03</v>
      </c>
      <c r="G15" s="7">
        <f>1829696.86/1000</f>
        <v>1829.69686</v>
      </c>
      <c r="H15" s="7">
        <f>57366405.53/1000</f>
        <v>57366.405530000004</v>
      </c>
      <c r="I15" s="7">
        <v>0</v>
      </c>
      <c r="J15" s="7">
        <v>58890.080000000002</v>
      </c>
      <c r="K15" s="7">
        <v>60809.19</v>
      </c>
      <c r="L15" s="7">
        <v>0</v>
      </c>
      <c r="M15" s="7"/>
      <c r="N15" s="8">
        <f>K15+L15+J15</f>
        <v>119699.27</v>
      </c>
      <c r="O15" s="7">
        <v>2</v>
      </c>
      <c r="P15" s="4" t="s">
        <v>33</v>
      </c>
    </row>
    <row r="16" spans="1:17" ht="18.75" hidden="1" customHeight="1" thickBot="1" x14ac:dyDescent="0.3">
      <c r="A16" s="16"/>
      <c r="B16" s="4"/>
      <c r="C16" s="4"/>
      <c r="D16" s="10"/>
      <c r="E16" s="10"/>
      <c r="F16" s="10"/>
      <c r="G16" s="10"/>
      <c r="H16" s="10"/>
      <c r="I16" s="10"/>
      <c r="J16" s="10"/>
      <c r="K16" s="10"/>
      <c r="L16" s="10"/>
      <c r="M16" s="10"/>
      <c r="N16" s="11">
        <f t="shared" si="0"/>
        <v>0</v>
      </c>
      <c r="O16" s="12"/>
      <c r="P16" s="4"/>
    </row>
    <row r="17" spans="1:19" ht="195.75" hidden="1" customHeight="1" thickBot="1" x14ac:dyDescent="0.3">
      <c r="A17" s="16"/>
      <c r="B17" s="4"/>
      <c r="C17" s="4"/>
      <c r="D17" s="10"/>
      <c r="E17" s="10"/>
      <c r="F17" s="10"/>
      <c r="G17" s="10"/>
      <c r="H17" s="10"/>
      <c r="I17" s="10"/>
      <c r="J17" s="10"/>
      <c r="K17" s="10"/>
      <c r="L17" s="10"/>
      <c r="M17" s="10"/>
      <c r="N17" s="11"/>
      <c r="O17" s="12"/>
      <c r="P17" s="4"/>
      <c r="R17" s="2"/>
      <c r="S17" s="2"/>
    </row>
    <row r="18" spans="1:19" ht="63.6" customHeight="1" thickBot="1" x14ac:dyDescent="0.3">
      <c r="A18" s="22">
        <v>4</v>
      </c>
      <c r="B18" s="24" t="s">
        <v>28</v>
      </c>
      <c r="C18" s="24" t="s">
        <v>30</v>
      </c>
      <c r="D18" s="7">
        <v>171057.12</v>
      </c>
      <c r="E18" s="7">
        <f>59034.49</f>
        <v>59034.49</v>
      </c>
      <c r="F18" s="7">
        <f>9028.8+13174.13</f>
        <v>22202.93</v>
      </c>
      <c r="G18" s="7">
        <v>1389.04</v>
      </c>
      <c r="H18" s="7">
        <v>13751.94</v>
      </c>
      <c r="I18" s="7">
        <v>0</v>
      </c>
      <c r="J18" s="7">
        <v>1491.78</v>
      </c>
      <c r="K18" s="7">
        <v>96468.12</v>
      </c>
      <c r="L18" s="7">
        <f>I18</f>
        <v>0</v>
      </c>
      <c r="M18" s="7"/>
      <c r="N18" s="8">
        <f>K18+J18</f>
        <v>97959.9</v>
      </c>
      <c r="O18" s="7">
        <v>6</v>
      </c>
      <c r="P18" s="4" t="s">
        <v>34</v>
      </c>
      <c r="R18" s="2"/>
      <c r="S18" s="2"/>
    </row>
    <row r="19" spans="1:19" ht="27" customHeight="1" thickBot="1" x14ac:dyDescent="0.3">
      <c r="A19" s="18"/>
      <c r="B19" s="19" t="s">
        <v>7</v>
      </c>
      <c r="C19" s="20"/>
      <c r="D19" s="9">
        <f>SUM(D12:D18)</f>
        <v>834064.53911999997</v>
      </c>
      <c r="E19" s="9">
        <f t="shared" ref="E19:M19" si="1">SUM(E12:E18)</f>
        <v>136796.60999999999</v>
      </c>
      <c r="F19" s="9">
        <f t="shared" si="1"/>
        <v>34095.96</v>
      </c>
      <c r="G19" s="9">
        <f t="shared" si="1"/>
        <v>3218.73686</v>
      </c>
      <c r="H19" s="9">
        <f t="shared" si="1"/>
        <v>71118.345530000006</v>
      </c>
      <c r="I19" s="9">
        <f t="shared" si="1"/>
        <v>0</v>
      </c>
      <c r="J19" s="9">
        <f t="shared" si="1"/>
        <v>60381.86</v>
      </c>
      <c r="K19" s="9">
        <f t="shared" si="1"/>
        <v>157277.31</v>
      </c>
      <c r="L19" s="9">
        <f t="shared" si="1"/>
        <v>0</v>
      </c>
      <c r="M19" s="9">
        <f t="shared" si="1"/>
        <v>0</v>
      </c>
      <c r="N19" s="9">
        <f>SUM(N12:N18)</f>
        <v>336926.14294000005</v>
      </c>
      <c r="O19" s="9">
        <f>SUM(O12:O18)</f>
        <v>30</v>
      </c>
      <c r="P19" s="18"/>
      <c r="S19" s="2"/>
    </row>
    <row r="20" spans="1:19" x14ac:dyDescent="0.25">
      <c r="C20" s="1"/>
      <c r="D20" s="3"/>
      <c r="E20" s="3"/>
      <c r="F20" s="3"/>
      <c r="G20" s="3"/>
      <c r="H20" s="3"/>
      <c r="I20" s="3"/>
      <c r="J20" s="3"/>
      <c r="K20" s="3"/>
      <c r="L20" s="3"/>
      <c r="M20" s="3"/>
      <c r="O20" s="3"/>
      <c r="S20" s="2"/>
    </row>
    <row r="21" spans="1:19" x14ac:dyDescent="0.25">
      <c r="C21" s="1"/>
      <c r="D21" s="3"/>
      <c r="E21" s="3"/>
      <c r="F21" s="3"/>
      <c r="G21" s="3"/>
      <c r="H21" s="3"/>
      <c r="I21" s="3"/>
      <c r="J21" s="3"/>
      <c r="K21" s="3"/>
      <c r="L21" s="3"/>
      <c r="M21" s="3"/>
      <c r="N21" s="3"/>
      <c r="O21" s="3"/>
      <c r="S21" s="2"/>
    </row>
    <row r="23" spans="1:19" x14ac:dyDescent="0.25">
      <c r="N23" s="2"/>
      <c r="O23" s="2"/>
    </row>
  </sheetData>
  <mergeCells count="1">
    <mergeCell ref="A5:P5"/>
  </mergeCells>
  <pageMargins left="0.70866141732283472" right="0.70866141732283472" top="0.74803149606299213" bottom="0.74803149606299213" header="0.31496062992125984" footer="0.31496062992125984"/>
  <pageSetup paperSize="8" scale="67" orientation="landscape" r:id="rId1"/>
  <headerFooter>
    <oddHeader>&amp;C&amp;"Aptos"&amp;10&amp;K0000FF OFFICIAL USE&amp;1#_x000D_</oddHeader>
    <oddFooter>&amp;C_x000D_&amp;1#&amp;"Aptos"&amp;10&amp;K0000FF OFFICIAL USE</oddFooter>
  </headerFooter>
</worksheet>
</file>

<file path=docMetadata/LabelInfo.xml><?xml version="1.0" encoding="utf-8"?>
<clbl:labelList xmlns:clbl="http://schemas.microsoft.com/office/2020/mipLabelMetadata">
  <clbl:label id="{1cb350ab-c2fd-4b20-a9d9-41f8e7e93f2e}" enabled="1" method="Standard" siteId="{172f4752-6874-4876-bad5-e6d61f991171}" contentBits="3"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2026-09-03T11:35:36Z</dcterms:modified>
</cp:coreProperties>
</file>