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Of constr" sheetId="1" r:id="rId1"/>
    <sheet name="act HG114" sheetId="2" r:id="rId2"/>
  </sheets>
  <externalReferences>
    <externalReference r:id="rId3"/>
  </externalReferences>
  <definedNames>
    <definedName name="_xlnm.Print_Area" localSheetId="1">'act HG114'!$A$1:$G$62</definedName>
    <definedName name="_xlnm.Print_Area" localSheetId="0">'Of constr'!$A$1:$G$62</definedName>
  </definedNames>
  <calcPr calcId="152511" concurrentCalc="0"/>
</workbook>
</file>

<file path=xl/calcChain.xml><?xml version="1.0" encoding="utf-8"?>
<calcChain xmlns="http://schemas.openxmlformats.org/spreadsheetml/2006/main">
  <c r="K38" i="2" l="1"/>
  <c r="J39" i="2"/>
  <c r="I39" i="2"/>
  <c r="I44" i="2"/>
  <c r="K34" i="2"/>
  <c r="K35" i="2"/>
  <c r="K36" i="2"/>
  <c r="K37" i="2"/>
  <c r="K39" i="2"/>
  <c r="K33" i="2"/>
  <c r="E12" i="2"/>
  <c r="F12" i="2"/>
  <c r="G12" i="2"/>
  <c r="E13" i="2"/>
  <c r="F13" i="2"/>
  <c r="G13" i="2"/>
  <c r="E33" i="2"/>
  <c r="F33" i="2"/>
  <c r="G33" i="2"/>
  <c r="C34" i="2"/>
  <c r="E34" i="2"/>
  <c r="F34" i="2"/>
  <c r="G34" i="2"/>
  <c r="E42" i="2"/>
  <c r="F42" i="2"/>
  <c r="G42" i="2"/>
  <c r="E16" i="2"/>
  <c r="F16" i="2"/>
  <c r="G16" i="2"/>
  <c r="G52" i="2"/>
  <c r="F52" i="2"/>
  <c r="E52" i="2"/>
  <c r="D12" i="2"/>
  <c r="D13" i="2"/>
  <c r="D33" i="2"/>
  <c r="D34" i="2"/>
  <c r="D42" i="2"/>
  <c r="D16" i="2"/>
  <c r="D52" i="2"/>
  <c r="C52" i="2"/>
  <c r="F11" i="2"/>
  <c r="G11" i="2"/>
  <c r="G14" i="2"/>
  <c r="G17" i="2"/>
  <c r="E19" i="2"/>
  <c r="F19" i="2"/>
  <c r="G19" i="2"/>
  <c r="E21" i="2"/>
  <c r="F21" i="2"/>
  <c r="G21" i="2"/>
  <c r="E22" i="2"/>
  <c r="F22" i="2"/>
  <c r="G22" i="2"/>
  <c r="G20" i="2"/>
  <c r="E24" i="2"/>
  <c r="F24" i="2"/>
  <c r="G24" i="2"/>
  <c r="E25" i="2"/>
  <c r="F25" i="2"/>
  <c r="G25" i="2"/>
  <c r="G23" i="2"/>
  <c r="E26" i="2"/>
  <c r="F26" i="2"/>
  <c r="G26" i="2"/>
  <c r="E27" i="2"/>
  <c r="F27" i="2"/>
  <c r="G27" i="2"/>
  <c r="E29" i="2"/>
  <c r="F29" i="2"/>
  <c r="G29" i="2"/>
  <c r="E30" i="2"/>
  <c r="F30" i="2"/>
  <c r="G30" i="2"/>
  <c r="G28" i="2"/>
  <c r="G31" i="2"/>
  <c r="C35" i="2"/>
  <c r="E35" i="2"/>
  <c r="F35" i="2"/>
  <c r="G35" i="2"/>
  <c r="C36" i="2"/>
  <c r="E36" i="2"/>
  <c r="F36" i="2"/>
  <c r="G36" i="2"/>
  <c r="C37" i="2"/>
  <c r="E37" i="2"/>
  <c r="F37" i="2"/>
  <c r="G37" i="2"/>
  <c r="E38" i="2"/>
  <c r="F38" i="2"/>
  <c r="G38" i="2"/>
  <c r="G39" i="2"/>
  <c r="E43" i="2"/>
  <c r="F43" i="2"/>
  <c r="G43" i="2"/>
  <c r="G41" i="2"/>
  <c r="C17" i="2"/>
  <c r="C44" i="2"/>
  <c r="F44" i="2"/>
  <c r="G44" i="2"/>
  <c r="C20" i="2"/>
  <c r="C23" i="2"/>
  <c r="C28" i="2"/>
  <c r="C31" i="2"/>
  <c r="C45" i="2"/>
  <c r="E45" i="2"/>
  <c r="F45" i="2"/>
  <c r="G45" i="2"/>
  <c r="G46" i="2"/>
  <c r="E48" i="2"/>
  <c r="F48" i="2"/>
  <c r="G48" i="2"/>
  <c r="E49" i="2"/>
  <c r="F49" i="2"/>
  <c r="G49" i="2"/>
  <c r="G50" i="2"/>
  <c r="G51" i="2"/>
  <c r="F14" i="2"/>
  <c r="F17" i="2"/>
  <c r="F20" i="2"/>
  <c r="F23" i="2"/>
  <c r="F28" i="2"/>
  <c r="F31" i="2"/>
  <c r="F39" i="2"/>
  <c r="F41" i="2"/>
  <c r="F46" i="2"/>
  <c r="F50" i="2"/>
  <c r="F51" i="2"/>
  <c r="E14" i="2"/>
  <c r="E17" i="2"/>
  <c r="E20" i="2"/>
  <c r="E23" i="2"/>
  <c r="E28" i="2"/>
  <c r="E31" i="2"/>
  <c r="E39" i="2"/>
  <c r="E41" i="2"/>
  <c r="E46" i="2"/>
  <c r="E50" i="2"/>
  <c r="E51" i="2"/>
  <c r="D11" i="2"/>
  <c r="D14" i="2"/>
  <c r="D17" i="2"/>
  <c r="D19" i="2"/>
  <c r="D21" i="2"/>
  <c r="D22" i="2"/>
  <c r="D20" i="2"/>
  <c r="D24" i="2"/>
  <c r="D25" i="2"/>
  <c r="D23" i="2"/>
  <c r="D26" i="2"/>
  <c r="D27" i="2"/>
  <c r="D29" i="2"/>
  <c r="D30" i="2"/>
  <c r="D28" i="2"/>
  <c r="D31" i="2"/>
  <c r="D35" i="2"/>
  <c r="D36" i="2"/>
  <c r="D37" i="2"/>
  <c r="D38" i="2"/>
  <c r="D39" i="2"/>
  <c r="D43" i="2"/>
  <c r="D41" i="2"/>
  <c r="D44" i="2"/>
  <c r="D45" i="2"/>
  <c r="D46" i="2"/>
  <c r="D48" i="2"/>
  <c r="D49" i="2"/>
  <c r="D50" i="2"/>
  <c r="D51" i="2"/>
  <c r="C14" i="2"/>
  <c r="C39" i="2"/>
  <c r="C41" i="2"/>
  <c r="C46" i="2"/>
  <c r="C50" i="2"/>
  <c r="C51" i="2"/>
  <c r="C28" i="1"/>
  <c r="D12" i="1"/>
  <c r="D13" i="1"/>
  <c r="D14" i="1"/>
  <c r="C50" i="1"/>
  <c r="E49" i="1"/>
  <c r="F49" i="1"/>
  <c r="G49" i="1"/>
  <c r="D49" i="1"/>
  <c r="E48" i="1"/>
  <c r="E50" i="1"/>
  <c r="D48" i="1"/>
  <c r="D50" i="1"/>
  <c r="E43" i="1"/>
  <c r="F43" i="1"/>
  <c r="G43" i="1"/>
  <c r="D43" i="1"/>
  <c r="E42" i="1"/>
  <c r="F42" i="1"/>
  <c r="G42" i="1"/>
  <c r="D42" i="1"/>
  <c r="C41" i="1"/>
  <c r="E38" i="1"/>
  <c r="F38" i="1"/>
  <c r="G38" i="1"/>
  <c r="D38" i="1"/>
  <c r="C37" i="1"/>
  <c r="E37" i="1"/>
  <c r="F37" i="1"/>
  <c r="G37" i="1"/>
  <c r="C36" i="1"/>
  <c r="C35" i="1"/>
  <c r="D35" i="1"/>
  <c r="C34" i="1"/>
  <c r="C52" i="1"/>
  <c r="E33" i="1"/>
  <c r="F33" i="1"/>
  <c r="G33" i="1"/>
  <c r="D33" i="1"/>
  <c r="E30" i="1"/>
  <c r="F30" i="1"/>
  <c r="G30" i="1"/>
  <c r="D30" i="1"/>
  <c r="E29" i="1"/>
  <c r="E28" i="1"/>
  <c r="D29" i="1"/>
  <c r="E27" i="1"/>
  <c r="F27" i="1"/>
  <c r="G27" i="1"/>
  <c r="E26" i="1"/>
  <c r="F26" i="1"/>
  <c r="G26" i="1"/>
  <c r="D26" i="1"/>
  <c r="E25" i="1"/>
  <c r="F25" i="1"/>
  <c r="G25" i="1"/>
  <c r="D25" i="1"/>
  <c r="E24" i="1"/>
  <c r="E23" i="1"/>
  <c r="D24" i="1"/>
  <c r="D23" i="1"/>
  <c r="C23" i="1"/>
  <c r="E22" i="1"/>
  <c r="F22" i="1"/>
  <c r="G22" i="1"/>
  <c r="D22" i="1"/>
  <c r="E21" i="1"/>
  <c r="E20" i="1"/>
  <c r="D21" i="1"/>
  <c r="D20" i="1"/>
  <c r="C20" i="1"/>
  <c r="C31" i="1"/>
  <c r="E19" i="1"/>
  <c r="F19" i="1"/>
  <c r="G19" i="1"/>
  <c r="D19" i="1"/>
  <c r="C17" i="1"/>
  <c r="E16" i="1"/>
  <c r="E17" i="1"/>
  <c r="D16" i="1"/>
  <c r="D17" i="1"/>
  <c r="C14" i="1"/>
  <c r="E13" i="1"/>
  <c r="F13" i="1"/>
  <c r="G13" i="1"/>
  <c r="E12" i="1"/>
  <c r="G11" i="1"/>
  <c r="F11" i="1"/>
  <c r="D11" i="1"/>
  <c r="F21" i="1"/>
  <c r="D41" i="1"/>
  <c r="D28" i="1"/>
  <c r="D37" i="1"/>
  <c r="G41" i="1"/>
  <c r="E41" i="1"/>
  <c r="D27" i="1"/>
  <c r="D31" i="1"/>
  <c r="F16" i="1"/>
  <c r="E14" i="1"/>
  <c r="E35" i="1"/>
  <c r="F35" i="1"/>
  <c r="G35" i="1"/>
  <c r="C45" i="1"/>
  <c r="E31" i="1"/>
  <c r="F41" i="1"/>
  <c r="F29" i="1"/>
  <c r="D34" i="1"/>
  <c r="C39" i="1"/>
  <c r="E34" i="1"/>
  <c r="F34" i="1"/>
  <c r="G34" i="1"/>
  <c r="F24" i="1"/>
  <c r="D36" i="1"/>
  <c r="C44" i="1"/>
  <c r="F48" i="1"/>
  <c r="E36" i="1"/>
  <c r="F36" i="1"/>
  <c r="G36" i="1"/>
  <c r="F12" i="1"/>
  <c r="G21" i="1"/>
  <c r="G20" i="1"/>
  <c r="F20" i="1"/>
  <c r="C46" i="1"/>
  <c r="C51" i="1"/>
  <c r="F17" i="1"/>
  <c r="G16" i="1"/>
  <c r="G17" i="1"/>
  <c r="E39" i="1"/>
  <c r="E52" i="1"/>
  <c r="G39" i="1"/>
  <c r="F23" i="1"/>
  <c r="G24" i="1"/>
  <c r="G23" i="1"/>
  <c r="F52" i="1"/>
  <c r="F14" i="1"/>
  <c r="G12" i="1"/>
  <c r="D39" i="1"/>
  <c r="D52" i="1"/>
  <c r="E45" i="1"/>
  <c r="E46" i="1"/>
  <c r="E51" i="1"/>
  <c r="D45" i="1"/>
  <c r="F39" i="1"/>
  <c r="F50" i="1"/>
  <c r="G48" i="1"/>
  <c r="G50" i="1"/>
  <c r="F28" i="1"/>
  <c r="G29" i="1"/>
  <c r="G28" i="1"/>
  <c r="F44" i="1"/>
  <c r="G44" i="1"/>
  <c r="D44" i="1"/>
  <c r="G31" i="1"/>
  <c r="F31" i="1"/>
  <c r="G52" i="1"/>
  <c r="G14" i="1"/>
  <c r="F45" i="1"/>
  <c r="D46" i="1"/>
  <c r="D51" i="1"/>
  <c r="G45" i="1"/>
  <c r="G46" i="1"/>
  <c r="G51" i="1"/>
  <c r="F46" i="1"/>
  <c r="F51" i="1"/>
</calcChain>
</file>

<file path=xl/sharedStrings.xml><?xml version="1.0" encoding="utf-8"?>
<sst xmlns="http://schemas.openxmlformats.org/spreadsheetml/2006/main" count="194" uniqueCount="94">
  <si>
    <t>TVA</t>
  </si>
  <si>
    <t>Curs BNR din 30.01.2017    1 euro =</t>
  </si>
  <si>
    <t>lei</t>
  </si>
  <si>
    <t>Nr. crt.</t>
  </si>
  <si>
    <t>Denumirea capitolelor şi subcapitolelor de cheltuieli</t>
  </si>
  <si>
    <t>Valoare (fără TVA)</t>
  </si>
  <si>
    <t>Valoare (inclusiv TVA)</t>
  </si>
  <si>
    <t>Mii lei</t>
  </si>
  <si>
    <t>Mii euro</t>
  </si>
  <si>
    <t>CAPITOLUL 1: Cheltuieli pentru obtinerea si amenajarea terenului</t>
  </si>
  <si>
    <t>1.1</t>
  </si>
  <si>
    <t>Obtinerea terenului</t>
  </si>
  <si>
    <t>1.2</t>
  </si>
  <si>
    <t>Amenajarea terenului</t>
  </si>
  <si>
    <t>1.3</t>
  </si>
  <si>
    <t>Amenajarea pentru protecţia mediului şi aducerea la starea iniţială - spaţii verzi</t>
  </si>
  <si>
    <t>TOTAL  CAPITOL 1</t>
  </si>
  <si>
    <t>CAPITOLUL 2: Cheltuieli pentru asigurarea utililtăţilor necesare obiectivului</t>
  </si>
  <si>
    <t>2.1</t>
  </si>
  <si>
    <t>Utilitati - Alimentare cu apa potabila, inclusiv bransamente, Gaze, etc.</t>
  </si>
  <si>
    <t>TOTAL  CAPITOL 2</t>
  </si>
  <si>
    <t>CAPITOLUL 3: Cheltuieli pentru proiectarea şi asistenţă tehnică</t>
  </si>
  <si>
    <t>3.1</t>
  </si>
  <si>
    <t>Studii de teren</t>
  </si>
  <si>
    <t>3.2</t>
  </si>
  <si>
    <t>Taxe pentru obţinerea de avize, acorduri şi autorizaţii</t>
  </si>
  <si>
    <t>3.2.1</t>
  </si>
  <si>
    <t>Intocmire documentatii obtinere avize, acorduri şi autorizaţii</t>
  </si>
  <si>
    <t>3.2.2</t>
  </si>
  <si>
    <t>Taxa obtinere avize , acorduri şi autorizaţii</t>
  </si>
  <si>
    <t>3.3</t>
  </si>
  <si>
    <t>Proiectare şi inginerie</t>
  </si>
  <si>
    <t>3.3.1</t>
  </si>
  <si>
    <t>DALI</t>
  </si>
  <si>
    <t>3.3.2</t>
  </si>
  <si>
    <t>PTh+CS+DDE+Doc economica</t>
  </si>
  <si>
    <t>3.4</t>
  </si>
  <si>
    <t>Organizarea procedurilor de achiziţie</t>
  </si>
  <si>
    <t>3.5</t>
  </si>
  <si>
    <t>Consultanta</t>
  </si>
  <si>
    <t>3.6</t>
  </si>
  <si>
    <t>Asistenta tehnica</t>
  </si>
  <si>
    <t>3.6.1</t>
  </si>
  <si>
    <t>Dirigintie de santier</t>
  </si>
  <si>
    <t>3.6.2</t>
  </si>
  <si>
    <t>TOTAL CAPITOL 3</t>
  </si>
  <si>
    <t>CAPITOLUL 4: Cheltuieli pentru investiţia de bază</t>
  </si>
  <si>
    <t>4.1</t>
  </si>
  <si>
    <t>Construcţii şi instalaţii</t>
  </si>
  <si>
    <t>4.2</t>
  </si>
  <si>
    <t>Montaj utilaj tehnologice</t>
  </si>
  <si>
    <t>4.3</t>
  </si>
  <si>
    <t>Utilaje şi echipamente tehnologice</t>
  </si>
  <si>
    <t>4.4</t>
  </si>
  <si>
    <t>Utilaje şi echipamente de transport</t>
  </si>
  <si>
    <t>4.5</t>
  </si>
  <si>
    <t>Dotari</t>
  </si>
  <si>
    <t>4.6</t>
  </si>
  <si>
    <t>Active necorporale</t>
  </si>
  <si>
    <t>TOTAL CAPITOL 4</t>
  </si>
  <si>
    <t>CAPITOLUL 5: Alte cheltuieli</t>
  </si>
  <si>
    <t>5.1</t>
  </si>
  <si>
    <t xml:space="preserve">Organizare de santier </t>
  </si>
  <si>
    <t>5.1.1</t>
  </si>
  <si>
    <t>Lucrare de constructii</t>
  </si>
  <si>
    <t>5.1.2</t>
  </si>
  <si>
    <t>Cheltuieli conexe org. santierului</t>
  </si>
  <si>
    <t>5.2</t>
  </si>
  <si>
    <t>Comisioane, cote, taxe, costul creditului</t>
  </si>
  <si>
    <t>5.3</t>
  </si>
  <si>
    <t>Cheltuieli diverse şi neprevăzute</t>
  </si>
  <si>
    <t>TOTAL CAPITOL 5</t>
  </si>
  <si>
    <t>CAPITOLUL 6: Cheltuieli pentru probe tehnologice şi teste şi predare la beneficiar</t>
  </si>
  <si>
    <t>6.1</t>
  </si>
  <si>
    <t>Pregatirea personalului de exploatare</t>
  </si>
  <si>
    <t>6.2</t>
  </si>
  <si>
    <t>Probe tehnologice şi teste</t>
  </si>
  <si>
    <t>TOTAL CAPITOL 6</t>
  </si>
  <si>
    <t>TOTAL  GENERAL</t>
  </si>
  <si>
    <t>Din care C + M</t>
  </si>
  <si>
    <t>Proiectant,</t>
  </si>
  <si>
    <t>Beneficiar,</t>
  </si>
  <si>
    <t>SC POD PROIECT SRL IASI</t>
  </si>
  <si>
    <t>MUNICIPIUL TIMIȘOARA</t>
  </si>
  <si>
    <t>Constructor</t>
  </si>
  <si>
    <t>Diriginte de santier</t>
  </si>
  <si>
    <t>DEVIZ GENERAL ACTUALIZAT</t>
  </si>
  <si>
    <t xml:space="preserve"> după aplicarea prevederilor din HG 114 / 28.12.2018  la obiectivul de investiţii:</t>
  </si>
  <si>
    <t xml:space="preserve">Reabilitare Podul Eroilor  
</t>
  </si>
  <si>
    <t>Nota : Valorile de la liniile bugetare 1.2,1.3,2,4.1 si 5.1.1. sunt puse la dispozitie de catre constructor "S.C. SUPER CONSTRUCT SRL." si reprezinta suma valorilor decontate in anul 2018 plus  valoarea rest de executat actualizat pentru anul 2019. Valorile de pe celelalte linii bugetare fie au ramas aceleasi ca si in devizul general aprobat la faza Pth, fie s-au recalculat datorita modificarilor operate, conform cotelor prevazute initial.</t>
  </si>
  <si>
    <t>S.C. SUPER CONSTRUCT SRL.</t>
  </si>
  <si>
    <t>CONFORM OFERTEI CONSTRUCTORULUI</t>
  </si>
  <si>
    <t>* In actualul Deviz General SC POD PROIECT a completat  valorile de pe linia bugetara 3.1 ,3.2.1, 3.3.1, 3.3.2, 3.6.2, aferente subcapitolelor de proiectare, conform contractului de servicii nr: 201/19,08,2014; * Celelalte valori din deviz vor fi completate de catre fiecare parte implicata in contract pentru care isi vor asuma responsabilitatea,; * Valorile de pe liniile bugetare 1.2, 1.3, 2, 4.1, 4.2 si 5.1.1 au la baza oferta financiara a constructorului declarat castigator</t>
  </si>
  <si>
    <t>S.C. SUPER CONSTRUCT S.R.L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</si>
</sst>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4" x14ac:knownFonts="1">
    <font>
      <sz val="11"/>
      <color theme="1"/>
      <name val="Calibri"/>
      <family val="2"/>
      <scheme val="minor"/>
    </font>
    <font>
      <b/>
      <sz val="11"/>
      <color theme="1"/>
      <name val="Calibri"/>
      <family val="2"/>
      <charset val="238"/>
      <scheme val="minor"/>
    </font>
    <font>
      <b/>
      <i/>
      <sz val="11"/>
      <color theme="1"/>
      <name val="Calibri"/>
      <family val="2"/>
      <charset val="238"/>
      <scheme val="minor"/>
    </font>
    <font>
      <b/>
      <sz val="14"/>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22">
    <xf numFmtId="0" fontId="0" fillId="0" borderId="0" xfId="0"/>
    <xf numFmtId="0" fontId="0" fillId="0" borderId="0" xfId="0"/>
    <xf numFmtId="0" fontId="0" fillId="0" borderId="0" xfId="0"/>
    <xf numFmtId="0" fontId="2" fillId="0" borderId="0" xfId="0" applyFont="1"/>
    <xf numFmtId="0" fontId="0" fillId="0" borderId="1" xfId="0" applyBorder="1"/>
    <xf numFmtId="0" fontId="0" fillId="0" borderId="1" xfId="0" applyBorder="1" applyAlignment="1">
      <alignment wrapText="1"/>
    </xf>
    <xf numFmtId="0" fontId="1" fillId="2" borderId="1" xfId="0" applyFont="1" applyFill="1" applyBorder="1" applyAlignment="1">
      <alignment horizontal="center" vertical="center"/>
    </xf>
    <xf numFmtId="0" fontId="1" fillId="2" borderId="1" xfId="0" applyFont="1" applyFill="1" applyBorder="1"/>
    <xf numFmtId="164" fontId="0" fillId="0" borderId="1" xfId="0" applyNumberFormat="1" applyBorder="1"/>
    <xf numFmtId="164" fontId="1" fillId="2" borderId="1" xfId="0" applyNumberFormat="1" applyFont="1" applyFill="1" applyBorder="1"/>
    <xf numFmtId="164" fontId="1" fillId="0" borderId="1" xfId="0" applyNumberFormat="1" applyFont="1" applyBorder="1"/>
    <xf numFmtId="4" fontId="0" fillId="0" borderId="0" xfId="0" applyNumberFormat="1"/>
    <xf numFmtId="4" fontId="1" fillId="2" borderId="2" xfId="0" applyNumberFormat="1" applyFont="1" applyFill="1" applyBorder="1"/>
    <xf numFmtId="0" fontId="0" fillId="0" borderId="0" xfId="0"/>
    <xf numFmtId="0" fontId="1" fillId="2" borderId="1" xfId="0" applyFont="1" applyFill="1" applyBorder="1"/>
    <xf numFmtId="0" fontId="1" fillId="0" borderId="1" xfId="0" applyFont="1" applyBorder="1"/>
    <xf numFmtId="0" fontId="0" fillId="0" borderId="0" xfId="0" applyAlignment="1">
      <alignment wrapText="1"/>
    </xf>
    <xf numFmtId="0" fontId="3" fillId="0" borderId="0" xfId="0" applyFont="1" applyAlignment="1">
      <alignment horizontal="center"/>
    </xf>
    <xf numFmtId="0" fontId="3" fillId="0" borderId="0" xfId="0" applyFont="1" applyAlignment="1">
      <alignment horizontal="center" wrapText="1"/>
    </xf>
    <xf numFmtId="0" fontId="2" fillId="0" borderId="0" xfId="0" applyFont="1"/>
    <xf numFmtId="0" fontId="1" fillId="2" borderId="1" xfId="0" applyFont="1" applyFill="1" applyBorder="1" applyAlignment="1">
      <alignment horizontal="center" vertical="center"/>
    </xf>
    <xf numFmtId="0" fontId="2" fillId="2" borderId="1" xfId="0" applyFont="1"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1051892</xdr:colOff>
      <xdr:row>54</xdr:row>
      <xdr:rowOff>111401</xdr:rowOff>
    </xdr:from>
    <xdr:to>
      <xdr:col>1</xdr:col>
      <xdr:colOff>2023442</xdr:colOff>
      <xdr:row>59</xdr:row>
      <xdr:rowOff>149501</xdr:rowOff>
    </xdr:to>
    <xdr:pic>
      <xdr:nvPicPr>
        <xdr:cNvPr id="2" name="Imagine 2" descr="pod ali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8217" y="11931926"/>
          <a:ext cx="9715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689942</xdr:colOff>
      <xdr:row>54</xdr:row>
      <xdr:rowOff>82826</xdr:rowOff>
    </xdr:from>
    <xdr:to>
      <xdr:col>1</xdr:col>
      <xdr:colOff>1661492</xdr:colOff>
      <xdr:row>59</xdr:row>
      <xdr:rowOff>120926</xdr:rowOff>
    </xdr:to>
    <xdr:pic>
      <xdr:nvPicPr>
        <xdr:cNvPr id="2" name="Imagine 2" descr="pod ali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6267" y="11903351"/>
          <a:ext cx="97155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g%20-%20stefan%20cel%20mare%20-%20cf.%20contr.%20de%20ex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iz General confrom anexa"/>
      <sheetName val="Deviz General conf Pth"/>
      <sheetName val="Deviz General acualizat"/>
      <sheetName val="C4.O1"/>
      <sheetName val="C4.O2"/>
      <sheetName val="C4.O3"/>
      <sheetName val="C4.O4"/>
      <sheetName val="C4.O5"/>
      <sheetName val="C4.O6"/>
      <sheetName val="C4.O7"/>
      <sheetName val="C4.O8"/>
      <sheetName val="C4.O9"/>
      <sheetName val="C4.12"/>
      <sheetName val="C4.13"/>
      <sheetName val="C4.14"/>
      <sheetName val="C4.17"/>
      <sheetName val="C4.18"/>
      <sheetName val="C4.19"/>
      <sheetName val="C4.20"/>
      <sheetName val="DG dupa contractul de executie"/>
      <sheetName val="DG dupa contractul de execu (2"/>
      <sheetName val="Raport de compatibilitate"/>
    </sheetNames>
    <sheetDataSet>
      <sheetData sheetId="0"/>
      <sheetData sheetId="1"/>
      <sheetData sheetId="2"/>
      <sheetData sheetId="3">
        <row r="21">
          <cell r="D21">
            <v>0</v>
          </cell>
        </row>
        <row r="24">
          <cell r="D24">
            <v>0</v>
          </cell>
        </row>
        <row r="25">
          <cell r="D25">
            <v>0</v>
          </cell>
        </row>
        <row r="26">
          <cell r="D2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62"/>
  <sheetViews>
    <sheetView view="pageBreakPreview" topLeftCell="A25" zoomScaleNormal="100" zoomScaleSheetLayoutView="100" workbookViewId="0">
      <selection activeCell="C57" sqref="C57"/>
    </sheetView>
  </sheetViews>
  <sheetFormatPr defaultRowHeight="15" x14ac:dyDescent="0.25"/>
  <cols>
    <col min="1" max="1" width="16.140625" customWidth="1"/>
    <col min="2" max="2" width="47.85546875" customWidth="1"/>
    <col min="3" max="3" width="13.85546875" customWidth="1"/>
    <col min="4" max="4" width="15" customWidth="1"/>
    <col min="5" max="5" width="12.5703125" customWidth="1"/>
    <col min="6" max="6" width="12.85546875" customWidth="1"/>
    <col min="7" max="7" width="14.7109375" bestFit="1" customWidth="1"/>
    <col min="8" max="8" width="9.85546875" bestFit="1" customWidth="1"/>
    <col min="9" max="9" width="14.42578125" customWidth="1"/>
    <col min="10" max="11" width="9.85546875" bestFit="1" customWidth="1"/>
    <col min="257" max="257" width="4.7109375" customWidth="1"/>
    <col min="258" max="258" width="69.7109375" customWidth="1"/>
    <col min="259" max="259" width="13.28515625" customWidth="1"/>
    <col min="260" max="260" width="12.28515625" bestFit="1" customWidth="1"/>
    <col min="261" max="261" width="12.5703125" customWidth="1"/>
    <col min="262" max="262" width="12.85546875" customWidth="1"/>
    <col min="263" max="263" width="12.28515625" bestFit="1" customWidth="1"/>
    <col min="264" max="264" width="9.85546875" bestFit="1" customWidth="1"/>
    <col min="265" max="265" width="14.42578125" customWidth="1"/>
    <col min="266" max="267" width="9.85546875" bestFit="1" customWidth="1"/>
    <col min="513" max="513" width="4.7109375" customWidth="1"/>
    <col min="514" max="514" width="69.7109375" customWidth="1"/>
    <col min="515" max="515" width="13.28515625" customWidth="1"/>
    <col min="516" max="516" width="12.28515625" bestFit="1" customWidth="1"/>
    <col min="517" max="517" width="12.5703125" customWidth="1"/>
    <col min="518" max="518" width="12.85546875" customWidth="1"/>
    <col min="519" max="519" width="12.28515625" bestFit="1" customWidth="1"/>
    <col min="520" max="520" width="9.85546875" bestFit="1" customWidth="1"/>
    <col min="521" max="521" width="14.42578125" customWidth="1"/>
    <col min="522" max="523" width="9.85546875" bestFit="1" customWidth="1"/>
    <col min="769" max="769" width="4.7109375" customWidth="1"/>
    <col min="770" max="770" width="69.7109375" customWidth="1"/>
    <col min="771" max="771" width="13.28515625" customWidth="1"/>
    <col min="772" max="772" width="12.28515625" bestFit="1" customWidth="1"/>
    <col min="773" max="773" width="12.5703125" customWidth="1"/>
    <col min="774" max="774" width="12.85546875" customWidth="1"/>
    <col min="775" max="775" width="12.28515625" bestFit="1" customWidth="1"/>
    <col min="776" max="776" width="9.85546875" bestFit="1" customWidth="1"/>
    <col min="777" max="777" width="14.42578125" customWidth="1"/>
    <col min="778" max="779" width="9.85546875" bestFit="1" customWidth="1"/>
    <col min="1025" max="1025" width="4.7109375" customWidth="1"/>
    <col min="1026" max="1026" width="69.7109375" customWidth="1"/>
    <col min="1027" max="1027" width="13.28515625" customWidth="1"/>
    <col min="1028" max="1028" width="12.28515625" bestFit="1" customWidth="1"/>
    <col min="1029" max="1029" width="12.5703125" customWidth="1"/>
    <col min="1030" max="1030" width="12.85546875" customWidth="1"/>
    <col min="1031" max="1031" width="12.28515625" bestFit="1" customWidth="1"/>
    <col min="1032" max="1032" width="9.85546875" bestFit="1" customWidth="1"/>
    <col min="1033" max="1033" width="14.42578125" customWidth="1"/>
    <col min="1034" max="1035" width="9.85546875" bestFit="1" customWidth="1"/>
    <col min="1281" max="1281" width="4.7109375" customWidth="1"/>
    <col min="1282" max="1282" width="69.7109375" customWidth="1"/>
    <col min="1283" max="1283" width="13.28515625" customWidth="1"/>
    <col min="1284" max="1284" width="12.28515625" bestFit="1" customWidth="1"/>
    <col min="1285" max="1285" width="12.5703125" customWidth="1"/>
    <col min="1286" max="1286" width="12.85546875" customWidth="1"/>
    <col min="1287" max="1287" width="12.28515625" bestFit="1" customWidth="1"/>
    <col min="1288" max="1288" width="9.85546875" bestFit="1" customWidth="1"/>
    <col min="1289" max="1289" width="14.42578125" customWidth="1"/>
    <col min="1290" max="1291" width="9.85546875" bestFit="1" customWidth="1"/>
    <col min="1537" max="1537" width="4.7109375" customWidth="1"/>
    <col min="1538" max="1538" width="69.7109375" customWidth="1"/>
    <col min="1539" max="1539" width="13.28515625" customWidth="1"/>
    <col min="1540" max="1540" width="12.28515625" bestFit="1" customWidth="1"/>
    <col min="1541" max="1541" width="12.5703125" customWidth="1"/>
    <col min="1542" max="1542" width="12.85546875" customWidth="1"/>
    <col min="1543" max="1543" width="12.28515625" bestFit="1" customWidth="1"/>
    <col min="1544" max="1544" width="9.85546875" bestFit="1" customWidth="1"/>
    <col min="1545" max="1545" width="14.42578125" customWidth="1"/>
    <col min="1546" max="1547" width="9.85546875" bestFit="1" customWidth="1"/>
    <col min="1793" max="1793" width="4.7109375" customWidth="1"/>
    <col min="1794" max="1794" width="69.7109375" customWidth="1"/>
    <col min="1795" max="1795" width="13.28515625" customWidth="1"/>
    <col min="1796" max="1796" width="12.28515625" bestFit="1" customWidth="1"/>
    <col min="1797" max="1797" width="12.5703125" customWidth="1"/>
    <col min="1798" max="1798" width="12.85546875" customWidth="1"/>
    <col min="1799" max="1799" width="12.28515625" bestFit="1" customWidth="1"/>
    <col min="1800" max="1800" width="9.85546875" bestFit="1" customWidth="1"/>
    <col min="1801" max="1801" width="14.42578125" customWidth="1"/>
    <col min="1802" max="1803" width="9.85546875" bestFit="1" customWidth="1"/>
    <col min="2049" max="2049" width="4.7109375" customWidth="1"/>
    <col min="2050" max="2050" width="69.7109375" customWidth="1"/>
    <col min="2051" max="2051" width="13.28515625" customWidth="1"/>
    <col min="2052" max="2052" width="12.28515625" bestFit="1" customWidth="1"/>
    <col min="2053" max="2053" width="12.5703125" customWidth="1"/>
    <col min="2054" max="2054" width="12.85546875" customWidth="1"/>
    <col min="2055" max="2055" width="12.28515625" bestFit="1" customWidth="1"/>
    <col min="2056" max="2056" width="9.85546875" bestFit="1" customWidth="1"/>
    <col min="2057" max="2057" width="14.42578125" customWidth="1"/>
    <col min="2058" max="2059" width="9.85546875" bestFit="1" customWidth="1"/>
    <col min="2305" max="2305" width="4.7109375" customWidth="1"/>
    <col min="2306" max="2306" width="69.7109375" customWidth="1"/>
    <col min="2307" max="2307" width="13.28515625" customWidth="1"/>
    <col min="2308" max="2308" width="12.28515625" bestFit="1" customWidth="1"/>
    <col min="2309" max="2309" width="12.5703125" customWidth="1"/>
    <col min="2310" max="2310" width="12.85546875" customWidth="1"/>
    <col min="2311" max="2311" width="12.28515625" bestFit="1" customWidth="1"/>
    <col min="2312" max="2312" width="9.85546875" bestFit="1" customWidth="1"/>
    <col min="2313" max="2313" width="14.42578125" customWidth="1"/>
    <col min="2314" max="2315" width="9.85546875" bestFit="1" customWidth="1"/>
    <col min="2561" max="2561" width="4.7109375" customWidth="1"/>
    <col min="2562" max="2562" width="69.7109375" customWidth="1"/>
    <col min="2563" max="2563" width="13.28515625" customWidth="1"/>
    <col min="2564" max="2564" width="12.28515625" bestFit="1" customWidth="1"/>
    <col min="2565" max="2565" width="12.5703125" customWidth="1"/>
    <col min="2566" max="2566" width="12.85546875" customWidth="1"/>
    <col min="2567" max="2567" width="12.28515625" bestFit="1" customWidth="1"/>
    <col min="2568" max="2568" width="9.85546875" bestFit="1" customWidth="1"/>
    <col min="2569" max="2569" width="14.42578125" customWidth="1"/>
    <col min="2570" max="2571" width="9.85546875" bestFit="1" customWidth="1"/>
    <col min="2817" max="2817" width="4.7109375" customWidth="1"/>
    <col min="2818" max="2818" width="69.7109375" customWidth="1"/>
    <col min="2819" max="2819" width="13.28515625" customWidth="1"/>
    <col min="2820" max="2820" width="12.28515625" bestFit="1" customWidth="1"/>
    <col min="2821" max="2821" width="12.5703125" customWidth="1"/>
    <col min="2822" max="2822" width="12.85546875" customWidth="1"/>
    <col min="2823" max="2823" width="12.28515625" bestFit="1" customWidth="1"/>
    <col min="2824" max="2824" width="9.85546875" bestFit="1" customWidth="1"/>
    <col min="2825" max="2825" width="14.42578125" customWidth="1"/>
    <col min="2826" max="2827" width="9.85546875" bestFit="1" customWidth="1"/>
    <col min="3073" max="3073" width="4.7109375" customWidth="1"/>
    <col min="3074" max="3074" width="69.7109375" customWidth="1"/>
    <col min="3075" max="3075" width="13.28515625" customWidth="1"/>
    <col min="3076" max="3076" width="12.28515625" bestFit="1" customWidth="1"/>
    <col min="3077" max="3077" width="12.5703125" customWidth="1"/>
    <col min="3078" max="3078" width="12.85546875" customWidth="1"/>
    <col min="3079" max="3079" width="12.28515625" bestFit="1" customWidth="1"/>
    <col min="3080" max="3080" width="9.85546875" bestFit="1" customWidth="1"/>
    <col min="3081" max="3081" width="14.42578125" customWidth="1"/>
    <col min="3082" max="3083" width="9.85546875" bestFit="1" customWidth="1"/>
    <col min="3329" max="3329" width="4.7109375" customWidth="1"/>
    <col min="3330" max="3330" width="69.7109375" customWidth="1"/>
    <col min="3331" max="3331" width="13.28515625" customWidth="1"/>
    <col min="3332" max="3332" width="12.28515625" bestFit="1" customWidth="1"/>
    <col min="3333" max="3333" width="12.5703125" customWidth="1"/>
    <col min="3334" max="3334" width="12.85546875" customWidth="1"/>
    <col min="3335" max="3335" width="12.28515625" bestFit="1" customWidth="1"/>
    <col min="3336" max="3336" width="9.85546875" bestFit="1" customWidth="1"/>
    <col min="3337" max="3337" width="14.42578125" customWidth="1"/>
    <col min="3338" max="3339" width="9.85546875" bestFit="1" customWidth="1"/>
    <col min="3585" max="3585" width="4.7109375" customWidth="1"/>
    <col min="3586" max="3586" width="69.7109375" customWidth="1"/>
    <col min="3587" max="3587" width="13.28515625" customWidth="1"/>
    <col min="3588" max="3588" width="12.28515625" bestFit="1" customWidth="1"/>
    <col min="3589" max="3589" width="12.5703125" customWidth="1"/>
    <col min="3590" max="3590" width="12.85546875" customWidth="1"/>
    <col min="3591" max="3591" width="12.28515625" bestFit="1" customWidth="1"/>
    <col min="3592" max="3592" width="9.85546875" bestFit="1" customWidth="1"/>
    <col min="3593" max="3593" width="14.42578125" customWidth="1"/>
    <col min="3594" max="3595" width="9.85546875" bestFit="1" customWidth="1"/>
    <col min="3841" max="3841" width="4.7109375" customWidth="1"/>
    <col min="3842" max="3842" width="69.7109375" customWidth="1"/>
    <col min="3843" max="3843" width="13.28515625" customWidth="1"/>
    <col min="3844" max="3844" width="12.28515625" bestFit="1" customWidth="1"/>
    <col min="3845" max="3845" width="12.5703125" customWidth="1"/>
    <col min="3846" max="3846" width="12.85546875" customWidth="1"/>
    <col min="3847" max="3847" width="12.28515625" bestFit="1" customWidth="1"/>
    <col min="3848" max="3848" width="9.85546875" bestFit="1" customWidth="1"/>
    <col min="3849" max="3849" width="14.42578125" customWidth="1"/>
    <col min="3850" max="3851" width="9.85546875" bestFit="1" customWidth="1"/>
    <col min="4097" max="4097" width="4.7109375" customWidth="1"/>
    <col min="4098" max="4098" width="69.7109375" customWidth="1"/>
    <col min="4099" max="4099" width="13.28515625" customWidth="1"/>
    <col min="4100" max="4100" width="12.28515625" bestFit="1" customWidth="1"/>
    <col min="4101" max="4101" width="12.5703125" customWidth="1"/>
    <col min="4102" max="4102" width="12.85546875" customWidth="1"/>
    <col min="4103" max="4103" width="12.28515625" bestFit="1" customWidth="1"/>
    <col min="4104" max="4104" width="9.85546875" bestFit="1" customWidth="1"/>
    <col min="4105" max="4105" width="14.42578125" customWidth="1"/>
    <col min="4106" max="4107" width="9.85546875" bestFit="1" customWidth="1"/>
    <col min="4353" max="4353" width="4.7109375" customWidth="1"/>
    <col min="4354" max="4354" width="69.7109375" customWidth="1"/>
    <col min="4355" max="4355" width="13.28515625" customWidth="1"/>
    <col min="4356" max="4356" width="12.28515625" bestFit="1" customWidth="1"/>
    <col min="4357" max="4357" width="12.5703125" customWidth="1"/>
    <col min="4358" max="4358" width="12.85546875" customWidth="1"/>
    <col min="4359" max="4359" width="12.28515625" bestFit="1" customWidth="1"/>
    <col min="4360" max="4360" width="9.85546875" bestFit="1" customWidth="1"/>
    <col min="4361" max="4361" width="14.42578125" customWidth="1"/>
    <col min="4362" max="4363" width="9.85546875" bestFit="1" customWidth="1"/>
    <col min="4609" max="4609" width="4.7109375" customWidth="1"/>
    <col min="4610" max="4610" width="69.7109375" customWidth="1"/>
    <col min="4611" max="4611" width="13.28515625" customWidth="1"/>
    <col min="4612" max="4612" width="12.28515625" bestFit="1" customWidth="1"/>
    <col min="4613" max="4613" width="12.5703125" customWidth="1"/>
    <col min="4614" max="4614" width="12.85546875" customWidth="1"/>
    <col min="4615" max="4615" width="12.28515625" bestFit="1" customWidth="1"/>
    <col min="4616" max="4616" width="9.85546875" bestFit="1" customWidth="1"/>
    <col min="4617" max="4617" width="14.42578125" customWidth="1"/>
    <col min="4618" max="4619" width="9.85546875" bestFit="1" customWidth="1"/>
    <col min="4865" max="4865" width="4.7109375" customWidth="1"/>
    <col min="4866" max="4866" width="69.7109375" customWidth="1"/>
    <col min="4867" max="4867" width="13.28515625" customWidth="1"/>
    <col min="4868" max="4868" width="12.28515625" bestFit="1" customWidth="1"/>
    <col min="4869" max="4869" width="12.5703125" customWidth="1"/>
    <col min="4870" max="4870" width="12.85546875" customWidth="1"/>
    <col min="4871" max="4871" width="12.28515625" bestFit="1" customWidth="1"/>
    <col min="4872" max="4872" width="9.85546875" bestFit="1" customWidth="1"/>
    <col min="4873" max="4873" width="14.42578125" customWidth="1"/>
    <col min="4874" max="4875" width="9.85546875" bestFit="1" customWidth="1"/>
    <col min="5121" max="5121" width="4.7109375" customWidth="1"/>
    <col min="5122" max="5122" width="69.7109375" customWidth="1"/>
    <col min="5123" max="5123" width="13.28515625" customWidth="1"/>
    <col min="5124" max="5124" width="12.28515625" bestFit="1" customWidth="1"/>
    <col min="5125" max="5125" width="12.5703125" customWidth="1"/>
    <col min="5126" max="5126" width="12.85546875" customWidth="1"/>
    <col min="5127" max="5127" width="12.28515625" bestFit="1" customWidth="1"/>
    <col min="5128" max="5128" width="9.85546875" bestFit="1" customWidth="1"/>
    <col min="5129" max="5129" width="14.42578125" customWidth="1"/>
    <col min="5130" max="5131" width="9.85546875" bestFit="1" customWidth="1"/>
    <col min="5377" max="5377" width="4.7109375" customWidth="1"/>
    <col min="5378" max="5378" width="69.7109375" customWidth="1"/>
    <col min="5379" max="5379" width="13.28515625" customWidth="1"/>
    <col min="5380" max="5380" width="12.28515625" bestFit="1" customWidth="1"/>
    <col min="5381" max="5381" width="12.5703125" customWidth="1"/>
    <col min="5382" max="5382" width="12.85546875" customWidth="1"/>
    <col min="5383" max="5383" width="12.28515625" bestFit="1" customWidth="1"/>
    <col min="5384" max="5384" width="9.85546875" bestFit="1" customWidth="1"/>
    <col min="5385" max="5385" width="14.42578125" customWidth="1"/>
    <col min="5386" max="5387" width="9.85546875" bestFit="1" customWidth="1"/>
    <col min="5633" max="5633" width="4.7109375" customWidth="1"/>
    <col min="5634" max="5634" width="69.7109375" customWidth="1"/>
    <col min="5635" max="5635" width="13.28515625" customWidth="1"/>
    <col min="5636" max="5636" width="12.28515625" bestFit="1" customWidth="1"/>
    <col min="5637" max="5637" width="12.5703125" customWidth="1"/>
    <col min="5638" max="5638" width="12.85546875" customWidth="1"/>
    <col min="5639" max="5639" width="12.28515625" bestFit="1" customWidth="1"/>
    <col min="5640" max="5640" width="9.85546875" bestFit="1" customWidth="1"/>
    <col min="5641" max="5641" width="14.42578125" customWidth="1"/>
    <col min="5642" max="5643" width="9.85546875" bestFit="1" customWidth="1"/>
    <col min="5889" max="5889" width="4.7109375" customWidth="1"/>
    <col min="5890" max="5890" width="69.7109375" customWidth="1"/>
    <col min="5891" max="5891" width="13.28515625" customWidth="1"/>
    <col min="5892" max="5892" width="12.28515625" bestFit="1" customWidth="1"/>
    <col min="5893" max="5893" width="12.5703125" customWidth="1"/>
    <col min="5894" max="5894" width="12.85546875" customWidth="1"/>
    <col min="5895" max="5895" width="12.28515625" bestFit="1" customWidth="1"/>
    <col min="5896" max="5896" width="9.85546875" bestFit="1" customWidth="1"/>
    <col min="5897" max="5897" width="14.42578125" customWidth="1"/>
    <col min="5898" max="5899" width="9.85546875" bestFit="1" customWidth="1"/>
    <col min="6145" max="6145" width="4.7109375" customWidth="1"/>
    <col min="6146" max="6146" width="69.7109375" customWidth="1"/>
    <col min="6147" max="6147" width="13.28515625" customWidth="1"/>
    <col min="6148" max="6148" width="12.28515625" bestFit="1" customWidth="1"/>
    <col min="6149" max="6149" width="12.5703125" customWidth="1"/>
    <col min="6150" max="6150" width="12.85546875" customWidth="1"/>
    <col min="6151" max="6151" width="12.28515625" bestFit="1" customWidth="1"/>
    <col min="6152" max="6152" width="9.85546875" bestFit="1" customWidth="1"/>
    <col min="6153" max="6153" width="14.42578125" customWidth="1"/>
    <col min="6154" max="6155" width="9.85546875" bestFit="1" customWidth="1"/>
    <col min="6401" max="6401" width="4.7109375" customWidth="1"/>
    <col min="6402" max="6402" width="69.7109375" customWidth="1"/>
    <col min="6403" max="6403" width="13.28515625" customWidth="1"/>
    <col min="6404" max="6404" width="12.28515625" bestFit="1" customWidth="1"/>
    <col min="6405" max="6405" width="12.5703125" customWidth="1"/>
    <col min="6406" max="6406" width="12.85546875" customWidth="1"/>
    <col min="6407" max="6407" width="12.28515625" bestFit="1" customWidth="1"/>
    <col min="6408" max="6408" width="9.85546875" bestFit="1" customWidth="1"/>
    <col min="6409" max="6409" width="14.42578125" customWidth="1"/>
    <col min="6410" max="6411" width="9.85546875" bestFit="1" customWidth="1"/>
    <col min="6657" max="6657" width="4.7109375" customWidth="1"/>
    <col min="6658" max="6658" width="69.7109375" customWidth="1"/>
    <col min="6659" max="6659" width="13.28515625" customWidth="1"/>
    <col min="6660" max="6660" width="12.28515625" bestFit="1" customWidth="1"/>
    <col min="6661" max="6661" width="12.5703125" customWidth="1"/>
    <col min="6662" max="6662" width="12.85546875" customWidth="1"/>
    <col min="6663" max="6663" width="12.28515625" bestFit="1" customWidth="1"/>
    <col min="6664" max="6664" width="9.85546875" bestFit="1" customWidth="1"/>
    <col min="6665" max="6665" width="14.42578125" customWidth="1"/>
    <col min="6666" max="6667" width="9.85546875" bestFit="1" customWidth="1"/>
    <col min="6913" max="6913" width="4.7109375" customWidth="1"/>
    <col min="6914" max="6914" width="69.7109375" customWidth="1"/>
    <col min="6915" max="6915" width="13.28515625" customWidth="1"/>
    <col min="6916" max="6916" width="12.28515625" bestFit="1" customWidth="1"/>
    <col min="6917" max="6917" width="12.5703125" customWidth="1"/>
    <col min="6918" max="6918" width="12.85546875" customWidth="1"/>
    <col min="6919" max="6919" width="12.28515625" bestFit="1" customWidth="1"/>
    <col min="6920" max="6920" width="9.85546875" bestFit="1" customWidth="1"/>
    <col min="6921" max="6921" width="14.42578125" customWidth="1"/>
    <col min="6922" max="6923" width="9.85546875" bestFit="1" customWidth="1"/>
    <col min="7169" max="7169" width="4.7109375" customWidth="1"/>
    <col min="7170" max="7170" width="69.7109375" customWidth="1"/>
    <col min="7171" max="7171" width="13.28515625" customWidth="1"/>
    <col min="7172" max="7172" width="12.28515625" bestFit="1" customWidth="1"/>
    <col min="7173" max="7173" width="12.5703125" customWidth="1"/>
    <col min="7174" max="7174" width="12.85546875" customWidth="1"/>
    <col min="7175" max="7175" width="12.28515625" bestFit="1" customWidth="1"/>
    <col min="7176" max="7176" width="9.85546875" bestFit="1" customWidth="1"/>
    <col min="7177" max="7177" width="14.42578125" customWidth="1"/>
    <col min="7178" max="7179" width="9.85546875" bestFit="1" customWidth="1"/>
    <col min="7425" max="7425" width="4.7109375" customWidth="1"/>
    <col min="7426" max="7426" width="69.7109375" customWidth="1"/>
    <col min="7427" max="7427" width="13.28515625" customWidth="1"/>
    <col min="7428" max="7428" width="12.28515625" bestFit="1" customWidth="1"/>
    <col min="7429" max="7429" width="12.5703125" customWidth="1"/>
    <col min="7430" max="7430" width="12.85546875" customWidth="1"/>
    <col min="7431" max="7431" width="12.28515625" bestFit="1" customWidth="1"/>
    <col min="7432" max="7432" width="9.85546875" bestFit="1" customWidth="1"/>
    <col min="7433" max="7433" width="14.42578125" customWidth="1"/>
    <col min="7434" max="7435" width="9.85546875" bestFit="1" customWidth="1"/>
    <col min="7681" max="7681" width="4.7109375" customWidth="1"/>
    <col min="7682" max="7682" width="69.7109375" customWidth="1"/>
    <col min="7683" max="7683" width="13.28515625" customWidth="1"/>
    <col min="7684" max="7684" width="12.28515625" bestFit="1" customWidth="1"/>
    <col min="7685" max="7685" width="12.5703125" customWidth="1"/>
    <col min="7686" max="7686" width="12.85546875" customWidth="1"/>
    <col min="7687" max="7687" width="12.28515625" bestFit="1" customWidth="1"/>
    <col min="7688" max="7688" width="9.85546875" bestFit="1" customWidth="1"/>
    <col min="7689" max="7689" width="14.42578125" customWidth="1"/>
    <col min="7690" max="7691" width="9.85546875" bestFit="1" customWidth="1"/>
    <col min="7937" max="7937" width="4.7109375" customWidth="1"/>
    <col min="7938" max="7938" width="69.7109375" customWidth="1"/>
    <col min="7939" max="7939" width="13.28515625" customWidth="1"/>
    <col min="7940" max="7940" width="12.28515625" bestFit="1" customWidth="1"/>
    <col min="7941" max="7941" width="12.5703125" customWidth="1"/>
    <col min="7942" max="7942" width="12.85546875" customWidth="1"/>
    <col min="7943" max="7943" width="12.28515625" bestFit="1" customWidth="1"/>
    <col min="7944" max="7944" width="9.85546875" bestFit="1" customWidth="1"/>
    <col min="7945" max="7945" width="14.42578125" customWidth="1"/>
    <col min="7946" max="7947" width="9.85546875" bestFit="1" customWidth="1"/>
    <col min="8193" max="8193" width="4.7109375" customWidth="1"/>
    <col min="8194" max="8194" width="69.7109375" customWidth="1"/>
    <col min="8195" max="8195" width="13.28515625" customWidth="1"/>
    <col min="8196" max="8196" width="12.28515625" bestFit="1" customWidth="1"/>
    <col min="8197" max="8197" width="12.5703125" customWidth="1"/>
    <col min="8198" max="8198" width="12.85546875" customWidth="1"/>
    <col min="8199" max="8199" width="12.28515625" bestFit="1" customWidth="1"/>
    <col min="8200" max="8200" width="9.85546875" bestFit="1" customWidth="1"/>
    <col min="8201" max="8201" width="14.42578125" customWidth="1"/>
    <col min="8202" max="8203" width="9.85546875" bestFit="1" customWidth="1"/>
    <col min="8449" max="8449" width="4.7109375" customWidth="1"/>
    <col min="8450" max="8450" width="69.7109375" customWidth="1"/>
    <col min="8451" max="8451" width="13.28515625" customWidth="1"/>
    <col min="8452" max="8452" width="12.28515625" bestFit="1" customWidth="1"/>
    <col min="8453" max="8453" width="12.5703125" customWidth="1"/>
    <col min="8454" max="8454" width="12.85546875" customWidth="1"/>
    <col min="8455" max="8455" width="12.28515625" bestFit="1" customWidth="1"/>
    <col min="8456" max="8456" width="9.85546875" bestFit="1" customWidth="1"/>
    <col min="8457" max="8457" width="14.42578125" customWidth="1"/>
    <col min="8458" max="8459" width="9.85546875" bestFit="1" customWidth="1"/>
    <col min="8705" max="8705" width="4.7109375" customWidth="1"/>
    <col min="8706" max="8706" width="69.7109375" customWidth="1"/>
    <col min="8707" max="8707" width="13.28515625" customWidth="1"/>
    <col min="8708" max="8708" width="12.28515625" bestFit="1" customWidth="1"/>
    <col min="8709" max="8709" width="12.5703125" customWidth="1"/>
    <col min="8710" max="8710" width="12.85546875" customWidth="1"/>
    <col min="8711" max="8711" width="12.28515625" bestFit="1" customWidth="1"/>
    <col min="8712" max="8712" width="9.85546875" bestFit="1" customWidth="1"/>
    <col min="8713" max="8713" width="14.42578125" customWidth="1"/>
    <col min="8714" max="8715" width="9.85546875" bestFit="1" customWidth="1"/>
    <col min="8961" max="8961" width="4.7109375" customWidth="1"/>
    <col min="8962" max="8962" width="69.7109375" customWidth="1"/>
    <col min="8963" max="8963" width="13.28515625" customWidth="1"/>
    <col min="8964" max="8964" width="12.28515625" bestFit="1" customWidth="1"/>
    <col min="8965" max="8965" width="12.5703125" customWidth="1"/>
    <col min="8966" max="8966" width="12.85546875" customWidth="1"/>
    <col min="8967" max="8967" width="12.28515625" bestFit="1" customWidth="1"/>
    <col min="8968" max="8968" width="9.85546875" bestFit="1" customWidth="1"/>
    <col min="8969" max="8969" width="14.42578125" customWidth="1"/>
    <col min="8970" max="8971" width="9.85546875" bestFit="1" customWidth="1"/>
    <col min="9217" max="9217" width="4.7109375" customWidth="1"/>
    <col min="9218" max="9218" width="69.7109375" customWidth="1"/>
    <col min="9219" max="9219" width="13.28515625" customWidth="1"/>
    <col min="9220" max="9220" width="12.28515625" bestFit="1" customWidth="1"/>
    <col min="9221" max="9221" width="12.5703125" customWidth="1"/>
    <col min="9222" max="9222" width="12.85546875" customWidth="1"/>
    <col min="9223" max="9223" width="12.28515625" bestFit="1" customWidth="1"/>
    <col min="9224" max="9224" width="9.85546875" bestFit="1" customWidth="1"/>
    <col min="9225" max="9225" width="14.42578125" customWidth="1"/>
    <col min="9226" max="9227" width="9.85546875" bestFit="1" customWidth="1"/>
    <col min="9473" max="9473" width="4.7109375" customWidth="1"/>
    <col min="9474" max="9474" width="69.7109375" customWidth="1"/>
    <col min="9475" max="9475" width="13.28515625" customWidth="1"/>
    <col min="9476" max="9476" width="12.28515625" bestFit="1" customWidth="1"/>
    <col min="9477" max="9477" width="12.5703125" customWidth="1"/>
    <col min="9478" max="9478" width="12.85546875" customWidth="1"/>
    <col min="9479" max="9479" width="12.28515625" bestFit="1" customWidth="1"/>
    <col min="9480" max="9480" width="9.85546875" bestFit="1" customWidth="1"/>
    <col min="9481" max="9481" width="14.42578125" customWidth="1"/>
    <col min="9482" max="9483" width="9.85546875" bestFit="1" customWidth="1"/>
    <col min="9729" max="9729" width="4.7109375" customWidth="1"/>
    <col min="9730" max="9730" width="69.7109375" customWidth="1"/>
    <col min="9731" max="9731" width="13.28515625" customWidth="1"/>
    <col min="9732" max="9732" width="12.28515625" bestFit="1" customWidth="1"/>
    <col min="9733" max="9733" width="12.5703125" customWidth="1"/>
    <col min="9734" max="9734" width="12.85546875" customWidth="1"/>
    <col min="9735" max="9735" width="12.28515625" bestFit="1" customWidth="1"/>
    <col min="9736" max="9736" width="9.85546875" bestFit="1" customWidth="1"/>
    <col min="9737" max="9737" width="14.42578125" customWidth="1"/>
    <col min="9738" max="9739" width="9.85546875" bestFit="1" customWidth="1"/>
    <col min="9985" max="9985" width="4.7109375" customWidth="1"/>
    <col min="9986" max="9986" width="69.7109375" customWidth="1"/>
    <col min="9987" max="9987" width="13.28515625" customWidth="1"/>
    <col min="9988" max="9988" width="12.28515625" bestFit="1" customWidth="1"/>
    <col min="9989" max="9989" width="12.5703125" customWidth="1"/>
    <col min="9990" max="9990" width="12.85546875" customWidth="1"/>
    <col min="9991" max="9991" width="12.28515625" bestFit="1" customWidth="1"/>
    <col min="9992" max="9992" width="9.85546875" bestFit="1" customWidth="1"/>
    <col min="9993" max="9993" width="14.42578125" customWidth="1"/>
    <col min="9994" max="9995" width="9.85546875" bestFit="1" customWidth="1"/>
    <col min="10241" max="10241" width="4.7109375" customWidth="1"/>
    <col min="10242" max="10242" width="69.7109375" customWidth="1"/>
    <col min="10243" max="10243" width="13.28515625" customWidth="1"/>
    <col min="10244" max="10244" width="12.28515625" bestFit="1" customWidth="1"/>
    <col min="10245" max="10245" width="12.5703125" customWidth="1"/>
    <col min="10246" max="10246" width="12.85546875" customWidth="1"/>
    <col min="10247" max="10247" width="12.28515625" bestFit="1" customWidth="1"/>
    <col min="10248" max="10248" width="9.85546875" bestFit="1" customWidth="1"/>
    <col min="10249" max="10249" width="14.42578125" customWidth="1"/>
    <col min="10250" max="10251" width="9.85546875" bestFit="1" customWidth="1"/>
    <col min="10497" max="10497" width="4.7109375" customWidth="1"/>
    <col min="10498" max="10498" width="69.7109375" customWidth="1"/>
    <col min="10499" max="10499" width="13.28515625" customWidth="1"/>
    <col min="10500" max="10500" width="12.28515625" bestFit="1" customWidth="1"/>
    <col min="10501" max="10501" width="12.5703125" customWidth="1"/>
    <col min="10502" max="10502" width="12.85546875" customWidth="1"/>
    <col min="10503" max="10503" width="12.28515625" bestFit="1" customWidth="1"/>
    <col min="10504" max="10504" width="9.85546875" bestFit="1" customWidth="1"/>
    <col min="10505" max="10505" width="14.42578125" customWidth="1"/>
    <col min="10506" max="10507" width="9.85546875" bestFit="1" customWidth="1"/>
    <col min="10753" max="10753" width="4.7109375" customWidth="1"/>
    <col min="10754" max="10754" width="69.7109375" customWidth="1"/>
    <col min="10755" max="10755" width="13.28515625" customWidth="1"/>
    <col min="10756" max="10756" width="12.28515625" bestFit="1" customWidth="1"/>
    <col min="10757" max="10757" width="12.5703125" customWidth="1"/>
    <col min="10758" max="10758" width="12.85546875" customWidth="1"/>
    <col min="10759" max="10759" width="12.28515625" bestFit="1" customWidth="1"/>
    <col min="10760" max="10760" width="9.85546875" bestFit="1" customWidth="1"/>
    <col min="10761" max="10761" width="14.42578125" customWidth="1"/>
    <col min="10762" max="10763" width="9.85546875" bestFit="1" customWidth="1"/>
    <col min="11009" max="11009" width="4.7109375" customWidth="1"/>
    <col min="11010" max="11010" width="69.7109375" customWidth="1"/>
    <col min="11011" max="11011" width="13.28515625" customWidth="1"/>
    <col min="11012" max="11012" width="12.28515625" bestFit="1" customWidth="1"/>
    <col min="11013" max="11013" width="12.5703125" customWidth="1"/>
    <col min="11014" max="11014" width="12.85546875" customWidth="1"/>
    <col min="11015" max="11015" width="12.28515625" bestFit="1" customWidth="1"/>
    <col min="11016" max="11016" width="9.85546875" bestFit="1" customWidth="1"/>
    <col min="11017" max="11017" width="14.42578125" customWidth="1"/>
    <col min="11018" max="11019" width="9.85546875" bestFit="1" customWidth="1"/>
    <col min="11265" max="11265" width="4.7109375" customWidth="1"/>
    <col min="11266" max="11266" width="69.7109375" customWidth="1"/>
    <col min="11267" max="11267" width="13.28515625" customWidth="1"/>
    <col min="11268" max="11268" width="12.28515625" bestFit="1" customWidth="1"/>
    <col min="11269" max="11269" width="12.5703125" customWidth="1"/>
    <col min="11270" max="11270" width="12.85546875" customWidth="1"/>
    <col min="11271" max="11271" width="12.28515625" bestFit="1" customWidth="1"/>
    <col min="11272" max="11272" width="9.85546875" bestFit="1" customWidth="1"/>
    <col min="11273" max="11273" width="14.42578125" customWidth="1"/>
    <col min="11274" max="11275" width="9.85546875" bestFit="1" customWidth="1"/>
    <col min="11521" max="11521" width="4.7109375" customWidth="1"/>
    <col min="11522" max="11522" width="69.7109375" customWidth="1"/>
    <col min="11523" max="11523" width="13.28515625" customWidth="1"/>
    <col min="11524" max="11524" width="12.28515625" bestFit="1" customWidth="1"/>
    <col min="11525" max="11525" width="12.5703125" customWidth="1"/>
    <col min="11526" max="11526" width="12.85546875" customWidth="1"/>
    <col min="11527" max="11527" width="12.28515625" bestFit="1" customWidth="1"/>
    <col min="11528" max="11528" width="9.85546875" bestFit="1" customWidth="1"/>
    <col min="11529" max="11529" width="14.42578125" customWidth="1"/>
    <col min="11530" max="11531" width="9.85546875" bestFit="1" customWidth="1"/>
    <col min="11777" max="11777" width="4.7109375" customWidth="1"/>
    <col min="11778" max="11778" width="69.7109375" customWidth="1"/>
    <col min="11779" max="11779" width="13.28515625" customWidth="1"/>
    <col min="11780" max="11780" width="12.28515625" bestFit="1" customWidth="1"/>
    <col min="11781" max="11781" width="12.5703125" customWidth="1"/>
    <col min="11782" max="11782" width="12.85546875" customWidth="1"/>
    <col min="11783" max="11783" width="12.28515625" bestFit="1" customWidth="1"/>
    <col min="11784" max="11784" width="9.85546875" bestFit="1" customWidth="1"/>
    <col min="11785" max="11785" width="14.42578125" customWidth="1"/>
    <col min="11786" max="11787" width="9.85546875" bestFit="1" customWidth="1"/>
    <col min="12033" max="12033" width="4.7109375" customWidth="1"/>
    <col min="12034" max="12034" width="69.7109375" customWidth="1"/>
    <col min="12035" max="12035" width="13.28515625" customWidth="1"/>
    <col min="12036" max="12036" width="12.28515625" bestFit="1" customWidth="1"/>
    <col min="12037" max="12037" width="12.5703125" customWidth="1"/>
    <col min="12038" max="12038" width="12.85546875" customWidth="1"/>
    <col min="12039" max="12039" width="12.28515625" bestFit="1" customWidth="1"/>
    <col min="12040" max="12040" width="9.85546875" bestFit="1" customWidth="1"/>
    <col min="12041" max="12041" width="14.42578125" customWidth="1"/>
    <col min="12042" max="12043" width="9.85546875" bestFit="1" customWidth="1"/>
    <col min="12289" max="12289" width="4.7109375" customWidth="1"/>
    <col min="12290" max="12290" width="69.7109375" customWidth="1"/>
    <col min="12291" max="12291" width="13.28515625" customWidth="1"/>
    <col min="12292" max="12292" width="12.28515625" bestFit="1" customWidth="1"/>
    <col min="12293" max="12293" width="12.5703125" customWidth="1"/>
    <col min="12294" max="12294" width="12.85546875" customWidth="1"/>
    <col min="12295" max="12295" width="12.28515625" bestFit="1" customWidth="1"/>
    <col min="12296" max="12296" width="9.85546875" bestFit="1" customWidth="1"/>
    <col min="12297" max="12297" width="14.42578125" customWidth="1"/>
    <col min="12298" max="12299" width="9.85546875" bestFit="1" customWidth="1"/>
    <col min="12545" max="12545" width="4.7109375" customWidth="1"/>
    <col min="12546" max="12546" width="69.7109375" customWidth="1"/>
    <col min="12547" max="12547" width="13.28515625" customWidth="1"/>
    <col min="12548" max="12548" width="12.28515625" bestFit="1" customWidth="1"/>
    <col min="12549" max="12549" width="12.5703125" customWidth="1"/>
    <col min="12550" max="12550" width="12.85546875" customWidth="1"/>
    <col min="12551" max="12551" width="12.28515625" bestFit="1" customWidth="1"/>
    <col min="12552" max="12552" width="9.85546875" bestFit="1" customWidth="1"/>
    <col min="12553" max="12553" width="14.42578125" customWidth="1"/>
    <col min="12554" max="12555" width="9.85546875" bestFit="1" customWidth="1"/>
    <col min="12801" max="12801" width="4.7109375" customWidth="1"/>
    <col min="12802" max="12802" width="69.7109375" customWidth="1"/>
    <col min="12803" max="12803" width="13.28515625" customWidth="1"/>
    <col min="12804" max="12804" width="12.28515625" bestFit="1" customWidth="1"/>
    <col min="12805" max="12805" width="12.5703125" customWidth="1"/>
    <col min="12806" max="12806" width="12.85546875" customWidth="1"/>
    <col min="12807" max="12807" width="12.28515625" bestFit="1" customWidth="1"/>
    <col min="12808" max="12808" width="9.85546875" bestFit="1" customWidth="1"/>
    <col min="12809" max="12809" width="14.42578125" customWidth="1"/>
    <col min="12810" max="12811" width="9.85546875" bestFit="1" customWidth="1"/>
    <col min="13057" max="13057" width="4.7109375" customWidth="1"/>
    <col min="13058" max="13058" width="69.7109375" customWidth="1"/>
    <col min="13059" max="13059" width="13.28515625" customWidth="1"/>
    <col min="13060" max="13060" width="12.28515625" bestFit="1" customWidth="1"/>
    <col min="13061" max="13061" width="12.5703125" customWidth="1"/>
    <col min="13062" max="13062" width="12.85546875" customWidth="1"/>
    <col min="13063" max="13063" width="12.28515625" bestFit="1" customWidth="1"/>
    <col min="13064" max="13064" width="9.85546875" bestFit="1" customWidth="1"/>
    <col min="13065" max="13065" width="14.42578125" customWidth="1"/>
    <col min="13066" max="13067" width="9.85546875" bestFit="1" customWidth="1"/>
    <col min="13313" max="13313" width="4.7109375" customWidth="1"/>
    <col min="13314" max="13314" width="69.7109375" customWidth="1"/>
    <col min="13315" max="13315" width="13.28515625" customWidth="1"/>
    <col min="13316" max="13316" width="12.28515625" bestFit="1" customWidth="1"/>
    <col min="13317" max="13317" width="12.5703125" customWidth="1"/>
    <col min="13318" max="13318" width="12.85546875" customWidth="1"/>
    <col min="13319" max="13319" width="12.28515625" bestFit="1" customWidth="1"/>
    <col min="13320" max="13320" width="9.85546875" bestFit="1" customWidth="1"/>
    <col min="13321" max="13321" width="14.42578125" customWidth="1"/>
    <col min="13322" max="13323" width="9.85546875" bestFit="1" customWidth="1"/>
    <col min="13569" max="13569" width="4.7109375" customWidth="1"/>
    <col min="13570" max="13570" width="69.7109375" customWidth="1"/>
    <col min="13571" max="13571" width="13.28515625" customWidth="1"/>
    <col min="13572" max="13572" width="12.28515625" bestFit="1" customWidth="1"/>
    <col min="13573" max="13573" width="12.5703125" customWidth="1"/>
    <col min="13574" max="13574" width="12.85546875" customWidth="1"/>
    <col min="13575" max="13575" width="12.28515625" bestFit="1" customWidth="1"/>
    <col min="13576" max="13576" width="9.85546875" bestFit="1" customWidth="1"/>
    <col min="13577" max="13577" width="14.42578125" customWidth="1"/>
    <col min="13578" max="13579" width="9.85546875" bestFit="1" customWidth="1"/>
    <col min="13825" max="13825" width="4.7109375" customWidth="1"/>
    <col min="13826" max="13826" width="69.7109375" customWidth="1"/>
    <col min="13827" max="13827" width="13.28515625" customWidth="1"/>
    <col min="13828" max="13828" width="12.28515625" bestFit="1" customWidth="1"/>
    <col min="13829" max="13829" width="12.5703125" customWidth="1"/>
    <col min="13830" max="13830" width="12.85546875" customWidth="1"/>
    <col min="13831" max="13831" width="12.28515625" bestFit="1" customWidth="1"/>
    <col min="13832" max="13832" width="9.85546875" bestFit="1" customWidth="1"/>
    <col min="13833" max="13833" width="14.42578125" customWidth="1"/>
    <col min="13834" max="13835" width="9.85546875" bestFit="1" customWidth="1"/>
    <col min="14081" max="14081" width="4.7109375" customWidth="1"/>
    <col min="14082" max="14082" width="69.7109375" customWidth="1"/>
    <col min="14083" max="14083" width="13.28515625" customWidth="1"/>
    <col min="14084" max="14084" width="12.28515625" bestFit="1" customWidth="1"/>
    <col min="14085" max="14085" width="12.5703125" customWidth="1"/>
    <col min="14086" max="14086" width="12.85546875" customWidth="1"/>
    <col min="14087" max="14087" width="12.28515625" bestFit="1" customWidth="1"/>
    <col min="14088" max="14088" width="9.85546875" bestFit="1" customWidth="1"/>
    <col min="14089" max="14089" width="14.42578125" customWidth="1"/>
    <col min="14090" max="14091" width="9.85546875" bestFit="1" customWidth="1"/>
    <col min="14337" max="14337" width="4.7109375" customWidth="1"/>
    <col min="14338" max="14338" width="69.7109375" customWidth="1"/>
    <col min="14339" max="14339" width="13.28515625" customWidth="1"/>
    <col min="14340" max="14340" width="12.28515625" bestFit="1" customWidth="1"/>
    <col min="14341" max="14341" width="12.5703125" customWidth="1"/>
    <col min="14342" max="14342" width="12.85546875" customWidth="1"/>
    <col min="14343" max="14343" width="12.28515625" bestFit="1" customWidth="1"/>
    <col min="14344" max="14344" width="9.85546875" bestFit="1" customWidth="1"/>
    <col min="14345" max="14345" width="14.42578125" customWidth="1"/>
    <col min="14346" max="14347" width="9.85546875" bestFit="1" customWidth="1"/>
    <col min="14593" max="14593" width="4.7109375" customWidth="1"/>
    <col min="14594" max="14594" width="69.7109375" customWidth="1"/>
    <col min="14595" max="14595" width="13.28515625" customWidth="1"/>
    <col min="14596" max="14596" width="12.28515625" bestFit="1" customWidth="1"/>
    <col min="14597" max="14597" width="12.5703125" customWidth="1"/>
    <col min="14598" max="14598" width="12.85546875" customWidth="1"/>
    <col min="14599" max="14599" width="12.28515625" bestFit="1" customWidth="1"/>
    <col min="14600" max="14600" width="9.85546875" bestFit="1" customWidth="1"/>
    <col min="14601" max="14601" width="14.42578125" customWidth="1"/>
    <col min="14602" max="14603" width="9.85546875" bestFit="1" customWidth="1"/>
    <col min="14849" max="14849" width="4.7109375" customWidth="1"/>
    <col min="14850" max="14850" width="69.7109375" customWidth="1"/>
    <col min="14851" max="14851" width="13.28515625" customWidth="1"/>
    <col min="14852" max="14852" width="12.28515625" bestFit="1" customWidth="1"/>
    <col min="14853" max="14853" width="12.5703125" customWidth="1"/>
    <col min="14854" max="14854" width="12.85546875" customWidth="1"/>
    <col min="14855" max="14855" width="12.28515625" bestFit="1" customWidth="1"/>
    <col min="14856" max="14856" width="9.85546875" bestFit="1" customWidth="1"/>
    <col min="14857" max="14857" width="14.42578125" customWidth="1"/>
    <col min="14858" max="14859" width="9.85546875" bestFit="1" customWidth="1"/>
    <col min="15105" max="15105" width="4.7109375" customWidth="1"/>
    <col min="15106" max="15106" width="69.7109375" customWidth="1"/>
    <col min="15107" max="15107" width="13.28515625" customWidth="1"/>
    <col min="15108" max="15108" width="12.28515625" bestFit="1" customWidth="1"/>
    <col min="15109" max="15109" width="12.5703125" customWidth="1"/>
    <col min="15110" max="15110" width="12.85546875" customWidth="1"/>
    <col min="15111" max="15111" width="12.28515625" bestFit="1" customWidth="1"/>
    <col min="15112" max="15112" width="9.85546875" bestFit="1" customWidth="1"/>
    <col min="15113" max="15113" width="14.42578125" customWidth="1"/>
    <col min="15114" max="15115" width="9.85546875" bestFit="1" customWidth="1"/>
    <col min="15361" max="15361" width="4.7109375" customWidth="1"/>
    <col min="15362" max="15362" width="69.7109375" customWidth="1"/>
    <col min="15363" max="15363" width="13.28515625" customWidth="1"/>
    <col min="15364" max="15364" width="12.28515625" bestFit="1" customWidth="1"/>
    <col min="15365" max="15365" width="12.5703125" customWidth="1"/>
    <col min="15366" max="15366" width="12.85546875" customWidth="1"/>
    <col min="15367" max="15367" width="12.28515625" bestFit="1" customWidth="1"/>
    <col min="15368" max="15368" width="9.85546875" bestFit="1" customWidth="1"/>
    <col min="15369" max="15369" width="14.42578125" customWidth="1"/>
    <col min="15370" max="15371" width="9.85546875" bestFit="1" customWidth="1"/>
    <col min="15617" max="15617" width="4.7109375" customWidth="1"/>
    <col min="15618" max="15618" width="69.7109375" customWidth="1"/>
    <col min="15619" max="15619" width="13.28515625" customWidth="1"/>
    <col min="15620" max="15620" width="12.28515625" bestFit="1" customWidth="1"/>
    <col min="15621" max="15621" width="12.5703125" customWidth="1"/>
    <col min="15622" max="15622" width="12.85546875" customWidth="1"/>
    <col min="15623" max="15623" width="12.28515625" bestFit="1" customWidth="1"/>
    <col min="15624" max="15624" width="9.85546875" bestFit="1" customWidth="1"/>
    <col min="15625" max="15625" width="14.42578125" customWidth="1"/>
    <col min="15626" max="15627" width="9.85546875" bestFit="1" customWidth="1"/>
    <col min="15873" max="15873" width="4.7109375" customWidth="1"/>
    <col min="15874" max="15874" width="69.7109375" customWidth="1"/>
    <col min="15875" max="15875" width="13.28515625" customWidth="1"/>
    <col min="15876" max="15876" width="12.28515625" bestFit="1" customWidth="1"/>
    <col min="15877" max="15877" width="12.5703125" customWidth="1"/>
    <col min="15878" max="15878" width="12.85546875" customWidth="1"/>
    <col min="15879" max="15879" width="12.28515625" bestFit="1" customWidth="1"/>
    <col min="15880" max="15880" width="9.85546875" bestFit="1" customWidth="1"/>
    <col min="15881" max="15881" width="14.42578125" customWidth="1"/>
    <col min="15882" max="15883" width="9.85546875" bestFit="1" customWidth="1"/>
    <col min="16129" max="16129" width="4.7109375" customWidth="1"/>
    <col min="16130" max="16130" width="69.7109375" customWidth="1"/>
    <col min="16131" max="16131" width="13.28515625" customWidth="1"/>
    <col min="16132" max="16132" width="12.28515625" bestFit="1" customWidth="1"/>
    <col min="16133" max="16133" width="12.5703125" customWidth="1"/>
    <col min="16134" max="16134" width="12.85546875" customWidth="1"/>
    <col min="16135" max="16135" width="12.28515625" bestFit="1" customWidth="1"/>
    <col min="16136" max="16136" width="9.85546875" bestFit="1" customWidth="1"/>
    <col min="16137" max="16137" width="14.42578125" customWidth="1"/>
    <col min="16138" max="16139" width="9.85546875" bestFit="1" customWidth="1"/>
  </cols>
  <sheetData>
    <row r="2" spans="1:10" ht="18.75" x14ac:dyDescent="0.3">
      <c r="A2" s="17" t="s">
        <v>86</v>
      </c>
      <c r="B2" s="17"/>
      <c r="C2" s="17"/>
      <c r="D2" s="17"/>
      <c r="E2" s="17"/>
      <c r="F2" s="17"/>
      <c r="G2" s="17"/>
    </row>
    <row r="3" spans="1:10" s="1" customFormat="1" ht="18.75" x14ac:dyDescent="0.3">
      <c r="A3" s="17" t="s">
        <v>91</v>
      </c>
      <c r="B3" s="17"/>
      <c r="C3" s="17"/>
      <c r="D3" s="17"/>
      <c r="E3" s="17"/>
      <c r="F3" s="17"/>
      <c r="G3" s="17"/>
    </row>
    <row r="4" spans="1:10" ht="18.75" x14ac:dyDescent="0.3">
      <c r="A4" s="18" t="s">
        <v>88</v>
      </c>
      <c r="B4" s="17"/>
      <c r="C4" s="17"/>
      <c r="D4" s="17"/>
      <c r="E4" s="17"/>
      <c r="F4" s="17"/>
      <c r="G4" s="17"/>
    </row>
    <row r="5" spans="1:10" x14ac:dyDescent="0.25">
      <c r="I5" t="s">
        <v>0</v>
      </c>
      <c r="J5" t="s">
        <v>0</v>
      </c>
    </row>
    <row r="6" spans="1:10" x14ac:dyDescent="0.25">
      <c r="A6" s="19" t="s">
        <v>1</v>
      </c>
      <c r="B6" s="19"/>
      <c r="C6" s="3">
        <v>4.5076999999999998</v>
      </c>
      <c r="D6" s="3" t="s">
        <v>2</v>
      </c>
      <c r="I6">
        <v>0.19</v>
      </c>
      <c r="J6">
        <v>0.24</v>
      </c>
    </row>
    <row r="8" spans="1:10" x14ac:dyDescent="0.25">
      <c r="A8" s="20" t="s">
        <v>3</v>
      </c>
      <c r="B8" s="20" t="s">
        <v>4</v>
      </c>
      <c r="C8" s="20" t="s">
        <v>5</v>
      </c>
      <c r="D8" s="20"/>
      <c r="E8" s="6" t="s">
        <v>0</v>
      </c>
      <c r="F8" s="20" t="s">
        <v>6</v>
      </c>
      <c r="G8" s="20"/>
    </row>
    <row r="9" spans="1:10" x14ac:dyDescent="0.25">
      <c r="A9" s="20"/>
      <c r="B9" s="20"/>
      <c r="C9" s="6" t="s">
        <v>7</v>
      </c>
      <c r="D9" s="6" t="s">
        <v>8</v>
      </c>
      <c r="E9" s="6" t="s">
        <v>7</v>
      </c>
      <c r="F9" s="6" t="s">
        <v>7</v>
      </c>
      <c r="G9" s="6" t="s">
        <v>8</v>
      </c>
    </row>
    <row r="10" spans="1:10" x14ac:dyDescent="0.25">
      <c r="A10" s="21" t="s">
        <v>9</v>
      </c>
      <c r="B10" s="21"/>
      <c r="C10" s="21"/>
      <c r="D10" s="21"/>
      <c r="E10" s="21"/>
      <c r="F10" s="21"/>
      <c r="G10" s="21"/>
    </row>
    <row r="11" spans="1:10" x14ac:dyDescent="0.25">
      <c r="A11" s="4" t="s">
        <v>10</v>
      </c>
      <c r="B11" s="4" t="s">
        <v>11</v>
      </c>
      <c r="C11" s="8">
        <v>0</v>
      </c>
      <c r="D11" s="8">
        <f>C11/$C$6</f>
        <v>0</v>
      </c>
      <c r="E11" s="8">
        <v>0</v>
      </c>
      <c r="F11" s="8">
        <f>C11+E11</f>
        <v>0</v>
      </c>
      <c r="G11" s="8">
        <f>F11/$C$6</f>
        <v>0</v>
      </c>
    </row>
    <row r="12" spans="1:10" x14ac:dyDescent="0.25">
      <c r="A12" s="4" t="s">
        <v>12</v>
      </c>
      <c r="B12" s="4" t="s">
        <v>13</v>
      </c>
      <c r="C12" s="2">
        <v>8.6814199999999992</v>
      </c>
      <c r="D12" s="8">
        <f>C12/$C$6</f>
        <v>1.9259090001552897</v>
      </c>
      <c r="E12" s="8">
        <f>C12*I6</f>
        <v>1.6494697999999999</v>
      </c>
      <c r="F12" s="8">
        <f>C12+E12</f>
        <v>10.3308898</v>
      </c>
      <c r="G12" s="8">
        <f>F12/$C$6</f>
        <v>2.2918317101847947</v>
      </c>
    </row>
    <row r="13" spans="1:10" ht="30" x14ac:dyDescent="0.25">
      <c r="A13" s="4" t="s">
        <v>14</v>
      </c>
      <c r="B13" s="5" t="s">
        <v>15</v>
      </c>
      <c r="C13" s="2">
        <v>39.418089999999999</v>
      </c>
      <c r="D13" s="8">
        <f>C13/$C$6</f>
        <v>8.7446125518557132</v>
      </c>
      <c r="E13" s="8">
        <f>C13*I6</f>
        <v>7.4894371</v>
      </c>
      <c r="F13" s="8">
        <f>C13+E13</f>
        <v>46.907527099999996</v>
      </c>
      <c r="G13" s="8">
        <f>F13/$C$6</f>
        <v>10.406088936708299</v>
      </c>
    </row>
    <row r="14" spans="1:10" x14ac:dyDescent="0.25">
      <c r="A14" s="14" t="s">
        <v>16</v>
      </c>
      <c r="B14" s="14"/>
      <c r="C14" s="9">
        <f>SUM(C11:C13)</f>
        <v>48.099509999999995</v>
      </c>
      <c r="D14" s="9">
        <f>SUM(D11:D13)</f>
        <v>10.670521552011003</v>
      </c>
      <c r="E14" s="9">
        <f>SUM(E11:E13)</f>
        <v>9.1389069000000003</v>
      </c>
      <c r="F14" s="9">
        <f>SUM(F11:F13)</f>
        <v>57.238416899999997</v>
      </c>
      <c r="G14" s="9">
        <f>SUM(G11:G13)</f>
        <v>12.697920646893094</v>
      </c>
    </row>
    <row r="15" spans="1:10" x14ac:dyDescent="0.25">
      <c r="A15" s="21" t="s">
        <v>17</v>
      </c>
      <c r="B15" s="21"/>
      <c r="C15" s="21"/>
      <c r="D15" s="21"/>
      <c r="E15" s="21"/>
      <c r="F15" s="21"/>
      <c r="G15" s="21"/>
    </row>
    <row r="16" spans="1:10" ht="30" x14ac:dyDescent="0.25">
      <c r="A16" s="4" t="s">
        <v>18</v>
      </c>
      <c r="B16" s="5" t="s">
        <v>19</v>
      </c>
      <c r="C16" s="8">
        <v>0</v>
      </c>
      <c r="D16" s="8">
        <f>C16/$C$6</f>
        <v>0</v>
      </c>
      <c r="E16" s="8">
        <f>C16*I6</f>
        <v>0</v>
      </c>
      <c r="F16" s="8">
        <f>C16+E16</f>
        <v>0</v>
      </c>
      <c r="G16" s="8">
        <f>F16/$C$6</f>
        <v>0</v>
      </c>
    </row>
    <row r="17" spans="1:7" x14ac:dyDescent="0.25">
      <c r="A17" s="14" t="s">
        <v>20</v>
      </c>
      <c r="B17" s="14"/>
      <c r="C17" s="9">
        <f>C16</f>
        <v>0</v>
      </c>
      <c r="D17" s="9">
        <f>D16</f>
        <v>0</v>
      </c>
      <c r="E17" s="9">
        <f>E16</f>
        <v>0</v>
      </c>
      <c r="F17" s="9">
        <f>F16</f>
        <v>0</v>
      </c>
      <c r="G17" s="9">
        <f>G16</f>
        <v>0</v>
      </c>
    </row>
    <row r="18" spans="1:7" x14ac:dyDescent="0.25">
      <c r="A18" s="14" t="s">
        <v>21</v>
      </c>
      <c r="B18" s="14"/>
      <c r="C18" s="14"/>
      <c r="D18" s="14"/>
      <c r="E18" s="14"/>
      <c r="F18" s="14"/>
      <c r="G18" s="14"/>
    </row>
    <row r="19" spans="1:7" x14ac:dyDescent="0.25">
      <c r="A19" s="4" t="s">
        <v>22</v>
      </c>
      <c r="B19" s="5" t="s">
        <v>23</v>
      </c>
      <c r="C19" s="8">
        <v>6.2</v>
      </c>
      <c r="D19" s="8">
        <f>C19/$C$6</f>
        <v>1.3754242740200102</v>
      </c>
      <c r="E19" s="8">
        <f>C19*J6</f>
        <v>1.488</v>
      </c>
      <c r="F19" s="8">
        <f>C19+E19</f>
        <v>7.6880000000000006</v>
      </c>
      <c r="G19" s="8">
        <f>F19/$C$6</f>
        <v>1.705526099784813</v>
      </c>
    </row>
    <row r="20" spans="1:7" ht="30" x14ac:dyDescent="0.25">
      <c r="A20" s="4" t="s">
        <v>24</v>
      </c>
      <c r="B20" s="5" t="s">
        <v>25</v>
      </c>
      <c r="C20" s="8">
        <f>C21+C22</f>
        <v>3.6</v>
      </c>
      <c r="D20" s="8">
        <f>D21+D22</f>
        <v>0.7986334494309737</v>
      </c>
      <c r="E20" s="8">
        <f>E21+E22</f>
        <v>0.86399999999999999</v>
      </c>
      <c r="F20" s="8">
        <f>F21+F22</f>
        <v>4.4640000000000004</v>
      </c>
      <c r="G20" s="8">
        <f>G21+G22</f>
        <v>0.99030547729440743</v>
      </c>
    </row>
    <row r="21" spans="1:7" ht="30" x14ac:dyDescent="0.25">
      <c r="A21" s="4" t="s">
        <v>26</v>
      </c>
      <c r="B21" s="5" t="s">
        <v>27</v>
      </c>
      <c r="C21" s="8">
        <v>3.6</v>
      </c>
      <c r="D21" s="8">
        <f>C21/$C$6</f>
        <v>0.7986334494309737</v>
      </c>
      <c r="E21" s="8">
        <f>C21*$J$6</f>
        <v>0.86399999999999999</v>
      </c>
      <c r="F21" s="8">
        <f>C21+E21</f>
        <v>4.4640000000000004</v>
      </c>
      <c r="G21" s="8">
        <f>F21/$C$6</f>
        <v>0.99030547729440743</v>
      </c>
    </row>
    <row r="22" spans="1:7" x14ac:dyDescent="0.25">
      <c r="A22" s="4" t="s">
        <v>28</v>
      </c>
      <c r="B22" s="5" t="s">
        <v>29</v>
      </c>
      <c r="C22" s="8">
        <v>0</v>
      </c>
      <c r="D22" s="8">
        <f>C22/$C$6</f>
        <v>0</v>
      </c>
      <c r="E22" s="8">
        <f>C22*$I$6</f>
        <v>0</v>
      </c>
      <c r="F22" s="8">
        <f>C22+E22</f>
        <v>0</v>
      </c>
      <c r="G22" s="8">
        <f>F22/$C$6</f>
        <v>0</v>
      </c>
    </row>
    <row r="23" spans="1:7" x14ac:dyDescent="0.25">
      <c r="A23" s="4" t="s">
        <v>30</v>
      </c>
      <c r="B23" s="5" t="s">
        <v>31</v>
      </c>
      <c r="C23" s="8">
        <f>C24+C25</f>
        <v>20.745449999999998</v>
      </c>
      <c r="D23" s="8">
        <f>D24+D25</f>
        <v>4.6022250815271644</v>
      </c>
      <c r="E23" s="8">
        <f>E24+E25</f>
        <v>4.2839080000000003</v>
      </c>
      <c r="F23" s="8">
        <f>F24+F25</f>
        <v>25.029358000000002</v>
      </c>
      <c r="G23" s="8">
        <f>G24+G25</f>
        <v>5.552578476828538</v>
      </c>
    </row>
    <row r="24" spans="1:7" x14ac:dyDescent="0.25">
      <c r="A24" s="4" t="s">
        <v>32</v>
      </c>
      <c r="B24" s="5" t="s">
        <v>33</v>
      </c>
      <c r="C24" s="2">
        <v>6.8454499999999996</v>
      </c>
      <c r="D24" s="8">
        <f>C24/$C$6</f>
        <v>1.5186125962242385</v>
      </c>
      <c r="E24" s="8">
        <f>C24*J6</f>
        <v>1.6429079999999998</v>
      </c>
      <c r="F24" s="8">
        <f>C24+E24</f>
        <v>8.4883579999999998</v>
      </c>
      <c r="G24" s="8">
        <f>F24/$C$6</f>
        <v>1.8830796193180559</v>
      </c>
    </row>
    <row r="25" spans="1:7" x14ac:dyDescent="0.25">
      <c r="A25" s="4" t="s">
        <v>34</v>
      </c>
      <c r="B25" s="5" t="s">
        <v>35</v>
      </c>
      <c r="C25" s="8">
        <v>13.9</v>
      </c>
      <c r="D25" s="8">
        <f>C25/$C$6</f>
        <v>3.0836124853029263</v>
      </c>
      <c r="E25" s="8">
        <f>C25*I6</f>
        <v>2.641</v>
      </c>
      <c r="F25" s="8">
        <f>C25+E25</f>
        <v>16.541</v>
      </c>
      <c r="G25" s="8">
        <f>F25/$C$6</f>
        <v>3.6694988575104821</v>
      </c>
    </row>
    <row r="26" spans="1:7" x14ac:dyDescent="0.25">
      <c r="A26" s="4" t="s">
        <v>36</v>
      </c>
      <c r="B26" s="5" t="s">
        <v>37</v>
      </c>
      <c r="C26" s="8">
        <v>0</v>
      </c>
      <c r="D26" s="8">
        <f>C26/$C$6</f>
        <v>0</v>
      </c>
      <c r="E26" s="8">
        <f>C26*$I$6</f>
        <v>0</v>
      </c>
      <c r="F26" s="8">
        <f>C26+E26</f>
        <v>0</v>
      </c>
      <c r="G26" s="8">
        <f>F26/$C$6</f>
        <v>0</v>
      </c>
    </row>
    <row r="27" spans="1:7" x14ac:dyDescent="0.25">
      <c r="A27" s="4" t="s">
        <v>38</v>
      </c>
      <c r="B27" s="5" t="s">
        <v>39</v>
      </c>
      <c r="C27" s="8">
        <v>0</v>
      </c>
      <c r="D27" s="8">
        <f>C27/$C$6</f>
        <v>0</v>
      </c>
      <c r="E27" s="8">
        <f>C27*$I$6</f>
        <v>0</v>
      </c>
      <c r="F27" s="8">
        <f>C27+E27</f>
        <v>0</v>
      </c>
      <c r="G27" s="8">
        <f>F27/$C$6</f>
        <v>0</v>
      </c>
    </row>
    <row r="28" spans="1:7" x14ac:dyDescent="0.25">
      <c r="A28" s="4" t="s">
        <v>40</v>
      </c>
      <c r="B28" s="5" t="s">
        <v>41</v>
      </c>
      <c r="C28" s="8">
        <f>C29+C30</f>
        <v>4</v>
      </c>
      <c r="D28" s="8">
        <f>D29+D30</f>
        <v>0.88737049936774859</v>
      </c>
      <c r="E28" s="8">
        <f>E29+E30</f>
        <v>0.76</v>
      </c>
      <c r="F28" s="8">
        <f>F29+F30</f>
        <v>4.76</v>
      </c>
      <c r="G28" s="8">
        <f>G29+G30</f>
        <v>1.0559708942476207</v>
      </c>
    </row>
    <row r="29" spans="1:7" x14ac:dyDescent="0.25">
      <c r="A29" s="4" t="s">
        <v>42</v>
      </c>
      <c r="B29" s="5" t="s">
        <v>43</v>
      </c>
      <c r="C29" s="8">
        <v>0</v>
      </c>
      <c r="D29" s="8">
        <f>C29/$C$6</f>
        <v>0</v>
      </c>
      <c r="E29" s="8">
        <f>C29*$I$6</f>
        <v>0</v>
      </c>
      <c r="F29" s="8">
        <f>C29+E29</f>
        <v>0</v>
      </c>
      <c r="G29" s="8">
        <f>F29/$C$6</f>
        <v>0</v>
      </c>
    </row>
    <row r="30" spans="1:7" x14ac:dyDescent="0.25">
      <c r="A30" s="4" t="s">
        <v>44</v>
      </c>
      <c r="B30" s="4" t="s">
        <v>41</v>
      </c>
      <c r="C30" s="8">
        <v>4</v>
      </c>
      <c r="D30" s="8">
        <f>C30/$C$6</f>
        <v>0.88737049936774859</v>
      </c>
      <c r="E30" s="8">
        <f>C30*$I$6</f>
        <v>0.76</v>
      </c>
      <c r="F30" s="8">
        <f>C30+E30</f>
        <v>4.76</v>
      </c>
      <c r="G30" s="8">
        <f>F30/$C$6</f>
        <v>1.0559708942476207</v>
      </c>
    </row>
    <row r="31" spans="1:7" x14ac:dyDescent="0.25">
      <c r="A31" s="14" t="s">
        <v>45</v>
      </c>
      <c r="B31" s="14"/>
      <c r="C31" s="9">
        <f>C19+C20+C23+C26+C27+C28</f>
        <v>34.545450000000002</v>
      </c>
      <c r="D31" s="9">
        <f>D19+D20+D23+D26+D27+D28</f>
        <v>7.663653304345897</v>
      </c>
      <c r="E31" s="9">
        <f>E19+E20+E23+E26+E27+E28</f>
        <v>7.3959080000000004</v>
      </c>
      <c r="F31" s="9">
        <f>F19+F20+F23+F26+F27+F28</f>
        <v>41.941358000000001</v>
      </c>
      <c r="G31" s="9">
        <f>G19+G20+G23+G26+G27+G28</f>
        <v>9.3043809481553783</v>
      </c>
    </row>
    <row r="32" spans="1:7" x14ac:dyDescent="0.25">
      <c r="A32" s="14" t="s">
        <v>46</v>
      </c>
      <c r="B32" s="14"/>
      <c r="C32" s="14"/>
      <c r="D32" s="14"/>
      <c r="E32" s="14"/>
      <c r="F32" s="14"/>
      <c r="G32" s="14"/>
    </row>
    <row r="33" spans="1:7" x14ac:dyDescent="0.25">
      <c r="A33" s="4" t="s">
        <v>47</v>
      </c>
      <c r="B33" s="4" t="s">
        <v>48</v>
      </c>
      <c r="C33" s="8">
        <v>3013.9602599999998</v>
      </c>
      <c r="D33" s="8">
        <f t="shared" ref="D33:D38" si="0">C33/$C$6</f>
        <v>668.62485524768726</v>
      </c>
      <c r="E33" s="8">
        <f>C33*$I$6</f>
        <v>572.65244940000002</v>
      </c>
      <c r="F33" s="8">
        <f t="shared" ref="F33:F38" si="1">C33+E33</f>
        <v>3586.6127093999999</v>
      </c>
      <c r="G33" s="8">
        <f t="shared" ref="G33:G38" si="2">F33/$C$6</f>
        <v>795.66357774474784</v>
      </c>
    </row>
    <row r="34" spans="1:7" x14ac:dyDescent="0.25">
      <c r="A34" s="4" t="s">
        <v>49</v>
      </c>
      <c r="B34" s="4" t="s">
        <v>50</v>
      </c>
      <c r="C34" s="8">
        <f>'[1]C4.O1'!D21</f>
        <v>0</v>
      </c>
      <c r="D34" s="8">
        <f t="shared" si="0"/>
        <v>0</v>
      </c>
      <c r="E34" s="8">
        <f>C34*0.24</f>
        <v>0</v>
      </c>
      <c r="F34" s="8">
        <f t="shared" si="1"/>
        <v>0</v>
      </c>
      <c r="G34" s="8">
        <f t="shared" si="2"/>
        <v>0</v>
      </c>
    </row>
    <row r="35" spans="1:7" x14ac:dyDescent="0.25">
      <c r="A35" s="4" t="s">
        <v>51</v>
      </c>
      <c r="B35" s="4" t="s">
        <v>52</v>
      </c>
      <c r="C35" s="8">
        <f>'[1]C4.O1'!D24</f>
        <v>0</v>
      </c>
      <c r="D35" s="8">
        <f t="shared" si="0"/>
        <v>0</v>
      </c>
      <c r="E35" s="8">
        <f>C35*0.24</f>
        <v>0</v>
      </c>
      <c r="F35" s="8">
        <f t="shared" si="1"/>
        <v>0</v>
      </c>
      <c r="G35" s="8">
        <f t="shared" si="2"/>
        <v>0</v>
      </c>
    </row>
    <row r="36" spans="1:7" x14ac:dyDescent="0.25">
      <c r="A36" s="4" t="s">
        <v>53</v>
      </c>
      <c r="B36" s="4" t="s">
        <v>54</v>
      </c>
      <c r="C36" s="8">
        <f>'[1]C4.O1'!D25</f>
        <v>0</v>
      </c>
      <c r="D36" s="8">
        <f t="shared" si="0"/>
        <v>0</v>
      </c>
      <c r="E36" s="8">
        <f>C36*0.24</f>
        <v>0</v>
      </c>
      <c r="F36" s="8">
        <f t="shared" si="1"/>
        <v>0</v>
      </c>
      <c r="G36" s="8">
        <f t="shared" si="2"/>
        <v>0</v>
      </c>
    </row>
    <row r="37" spans="1:7" x14ac:dyDescent="0.25">
      <c r="A37" s="4" t="s">
        <v>55</v>
      </c>
      <c r="B37" s="4" t="s">
        <v>56</v>
      </c>
      <c r="C37" s="8">
        <f>'[1]C4.O1'!D26</f>
        <v>0</v>
      </c>
      <c r="D37" s="8">
        <f t="shared" si="0"/>
        <v>0</v>
      </c>
      <c r="E37" s="8">
        <f>C37*0.24</f>
        <v>0</v>
      </c>
      <c r="F37" s="8">
        <f t="shared" si="1"/>
        <v>0</v>
      </c>
      <c r="G37" s="8">
        <f t="shared" si="2"/>
        <v>0</v>
      </c>
    </row>
    <row r="38" spans="1:7" x14ac:dyDescent="0.25">
      <c r="A38" s="4" t="s">
        <v>57</v>
      </c>
      <c r="B38" s="4" t="s">
        <v>58</v>
      </c>
      <c r="C38" s="8">
        <v>0</v>
      </c>
      <c r="D38" s="8">
        <f t="shared" si="0"/>
        <v>0</v>
      </c>
      <c r="E38" s="8">
        <f>C38*0.24</f>
        <v>0</v>
      </c>
      <c r="F38" s="8">
        <f t="shared" si="1"/>
        <v>0</v>
      </c>
      <c r="G38" s="8">
        <f t="shared" si="2"/>
        <v>0</v>
      </c>
    </row>
    <row r="39" spans="1:7" x14ac:dyDescent="0.25">
      <c r="A39" s="14" t="s">
        <v>59</v>
      </c>
      <c r="B39" s="14"/>
      <c r="C39" s="9">
        <f>C33+C34+C35+C36+C37+C38</f>
        <v>3013.9602599999998</v>
      </c>
      <c r="D39" s="9">
        <f>D33+D34+D35+D36+D37+D38</f>
        <v>668.62485524768726</v>
      </c>
      <c r="E39" s="9">
        <f>E33+E34+E35+E36+E37+E38</f>
        <v>572.65244940000002</v>
      </c>
      <c r="F39" s="9">
        <f>F33+F34+F35+F36+F37+F38</f>
        <v>3586.6127093999999</v>
      </c>
      <c r="G39" s="9">
        <f>G33+G34+G35+G36+G37+G38</f>
        <v>795.66357774474784</v>
      </c>
    </row>
    <row r="40" spans="1:7" x14ac:dyDescent="0.25">
      <c r="A40" s="14" t="s">
        <v>60</v>
      </c>
      <c r="B40" s="14"/>
      <c r="C40" s="14"/>
      <c r="D40" s="14"/>
      <c r="E40" s="14"/>
      <c r="F40" s="14"/>
      <c r="G40" s="14"/>
    </row>
    <row r="41" spans="1:7" x14ac:dyDescent="0.25">
      <c r="A41" s="4" t="s">
        <v>61</v>
      </c>
      <c r="B41" s="4" t="s">
        <v>62</v>
      </c>
      <c r="C41" s="8">
        <f>C42+C43</f>
        <v>39.806780000000003</v>
      </c>
      <c r="D41" s="8">
        <f>D42+D43</f>
        <v>8.8308405617055268</v>
      </c>
      <c r="E41" s="8">
        <f>E42+E43</f>
        <v>7.5632882000000006</v>
      </c>
      <c r="F41" s="8">
        <f>F42+F43</f>
        <v>47.370068200000006</v>
      </c>
      <c r="G41" s="8">
        <f>G42+G43</f>
        <v>10.508700268429578</v>
      </c>
    </row>
    <row r="42" spans="1:7" x14ac:dyDescent="0.25">
      <c r="A42" s="4" t="s">
        <v>63</v>
      </c>
      <c r="B42" s="4" t="s">
        <v>64</v>
      </c>
      <c r="C42" s="8">
        <v>39.806780000000003</v>
      </c>
      <c r="D42" s="8">
        <f>C42/$C$6</f>
        <v>8.8308405617055268</v>
      </c>
      <c r="E42" s="8">
        <f>C42*I6</f>
        <v>7.5632882000000006</v>
      </c>
      <c r="F42" s="8">
        <f>C42+E42</f>
        <v>47.370068200000006</v>
      </c>
      <c r="G42" s="8">
        <f>F42/$C$6</f>
        <v>10.508700268429578</v>
      </c>
    </row>
    <row r="43" spans="1:7" x14ac:dyDescent="0.25">
      <c r="A43" s="4" t="s">
        <v>65</v>
      </c>
      <c r="B43" s="4" t="s">
        <v>66</v>
      </c>
      <c r="C43" s="8">
        <v>0</v>
      </c>
      <c r="D43" s="8">
        <f>C43/$C$6</f>
        <v>0</v>
      </c>
      <c r="E43" s="8">
        <f>C43*I6</f>
        <v>0</v>
      </c>
      <c r="F43" s="8">
        <f>C43+E43</f>
        <v>0</v>
      </c>
      <c r="G43" s="8">
        <f>F43/$C$6</f>
        <v>0</v>
      </c>
    </row>
    <row r="44" spans="1:7" x14ac:dyDescent="0.25">
      <c r="A44" s="4" t="s">
        <v>67</v>
      </c>
      <c r="B44" s="4" t="s">
        <v>68</v>
      </c>
      <c r="C44" s="8">
        <f>(C12+C13+C17+C33+C34+C42)*1.1/100</f>
        <v>34.120532050000001</v>
      </c>
      <c r="D44" s="8">
        <f>C44/$C$6</f>
        <v>7.5693883909754422</v>
      </c>
      <c r="E44" s="8">
        <v>0</v>
      </c>
      <c r="F44" s="8">
        <f>C44+E44</f>
        <v>34.120532050000001</v>
      </c>
      <c r="G44" s="8">
        <f>F44/$C$6</f>
        <v>7.5693883909754422</v>
      </c>
    </row>
    <row r="45" spans="1:7" x14ac:dyDescent="0.25">
      <c r="A45" s="4" t="s">
        <v>69</v>
      </c>
      <c r="B45" s="4" t="s">
        <v>70</v>
      </c>
      <c r="C45" s="8">
        <f>(C12+C13+C17+C31+C33+C34)*10/100</f>
        <v>309.66052199999996</v>
      </c>
      <c r="D45" s="8">
        <f>C45/$C$6</f>
        <v>68.695903010404407</v>
      </c>
      <c r="E45" s="8">
        <f>C45*I6</f>
        <v>58.835499179999992</v>
      </c>
      <c r="F45" s="8">
        <f>C45+E45</f>
        <v>368.49602117999996</v>
      </c>
      <c r="G45" s="8">
        <f>F45/$C$6</f>
        <v>81.748124582381251</v>
      </c>
    </row>
    <row r="46" spans="1:7" x14ac:dyDescent="0.25">
      <c r="A46" s="14" t="s">
        <v>71</v>
      </c>
      <c r="B46" s="14"/>
      <c r="C46" s="7">
        <f>C41+C44+C45</f>
        <v>383.58783404999997</v>
      </c>
      <c r="D46" s="7">
        <f>D41+D44+D45</f>
        <v>85.096131963085384</v>
      </c>
      <c r="E46" s="7">
        <f>E41+E44+E45</f>
        <v>66.398787379999987</v>
      </c>
      <c r="F46" s="7">
        <f>F41+F44+F45</f>
        <v>449.98662142999996</v>
      </c>
      <c r="G46" s="7">
        <f>G41+G44+G45</f>
        <v>99.826213241786263</v>
      </c>
    </row>
    <row r="47" spans="1:7" x14ac:dyDescent="0.25">
      <c r="A47" s="14" t="s">
        <v>72</v>
      </c>
      <c r="B47" s="14"/>
      <c r="C47" s="14"/>
      <c r="D47" s="14"/>
      <c r="E47" s="14"/>
      <c r="F47" s="14"/>
      <c r="G47" s="14"/>
    </row>
    <row r="48" spans="1:7" x14ac:dyDescent="0.25">
      <c r="A48" s="4" t="s">
        <v>73</v>
      </c>
      <c r="B48" s="4" t="s">
        <v>74</v>
      </c>
      <c r="C48" s="8">
        <v>0</v>
      </c>
      <c r="D48" s="8">
        <f>C48/$C$6</f>
        <v>0</v>
      </c>
      <c r="E48" s="8">
        <f>C48*I6</f>
        <v>0</v>
      </c>
      <c r="F48" s="8">
        <f>C48+E48</f>
        <v>0</v>
      </c>
      <c r="G48" s="8">
        <f>F48/$C$6</f>
        <v>0</v>
      </c>
    </row>
    <row r="49" spans="1:7" x14ac:dyDescent="0.25">
      <c r="A49" s="4" t="s">
        <v>75</v>
      </c>
      <c r="B49" s="4" t="s">
        <v>76</v>
      </c>
      <c r="C49" s="8">
        <v>0</v>
      </c>
      <c r="D49" s="8">
        <f>C49/$C$6</f>
        <v>0</v>
      </c>
      <c r="E49" s="8">
        <f>C49*I6</f>
        <v>0</v>
      </c>
      <c r="F49" s="8">
        <f>C49+E49</f>
        <v>0</v>
      </c>
      <c r="G49" s="8">
        <f>F49/$C$6</f>
        <v>0</v>
      </c>
    </row>
    <row r="50" spans="1:7" x14ac:dyDescent="0.25">
      <c r="A50" s="15" t="s">
        <v>77</v>
      </c>
      <c r="B50" s="15"/>
      <c r="C50" s="10">
        <f>C48+C49</f>
        <v>0</v>
      </c>
      <c r="D50" s="10">
        <f>D48+D49</f>
        <v>0</v>
      </c>
      <c r="E50" s="10">
        <f>E48+E49</f>
        <v>0</v>
      </c>
      <c r="F50" s="10">
        <f>F48+F49</f>
        <v>0</v>
      </c>
      <c r="G50" s="10">
        <f>G48+G49</f>
        <v>0</v>
      </c>
    </row>
    <row r="51" spans="1:7" x14ac:dyDescent="0.25">
      <c r="A51" s="15" t="s">
        <v>78</v>
      </c>
      <c r="B51" s="15"/>
      <c r="C51" s="10">
        <f>C14+C17+C31+C39+C46+C50</f>
        <v>3480.1930540499998</v>
      </c>
      <c r="D51" s="10">
        <f>D14+D17+D31+D39+D46+D50</f>
        <v>772.05516206712946</v>
      </c>
      <c r="E51" s="10">
        <f>E14+E17+E31+E39+E46+E50</f>
        <v>655.58605168000008</v>
      </c>
      <c r="F51" s="10">
        <f>F14+F17+F31+F39+F46+F50</f>
        <v>4135.7791057300001</v>
      </c>
      <c r="G51" s="10">
        <f>G14+G17+G31+G39+G46+G50</f>
        <v>917.4920925815826</v>
      </c>
    </row>
    <row r="52" spans="1:7" x14ac:dyDescent="0.25">
      <c r="A52" s="15" t="s">
        <v>79</v>
      </c>
      <c r="B52" s="15"/>
      <c r="C52" s="10">
        <f>C12+C13+C16+C33+C34+C42</f>
        <v>3101.8665499999997</v>
      </c>
      <c r="D52" s="10">
        <f>D12+D13+D33+D34+D42+D16</f>
        <v>688.12621736140375</v>
      </c>
      <c r="E52" s="10">
        <f>E12+E13+E33+E34+E42+E16</f>
        <v>589.35464450000006</v>
      </c>
      <c r="F52" s="10">
        <f>F12+F13+F33+F34+F42+F16</f>
        <v>3691.2211944999999</v>
      </c>
      <c r="G52" s="10">
        <f>G12+G13+G33+G34+G42+G16</f>
        <v>818.87019866007051</v>
      </c>
    </row>
    <row r="54" spans="1:7" ht="64.5" customHeight="1" x14ac:dyDescent="0.25">
      <c r="A54" s="16" t="s">
        <v>92</v>
      </c>
      <c r="B54" s="16"/>
      <c r="C54" s="16"/>
      <c r="D54" s="16"/>
      <c r="E54" s="16"/>
      <c r="F54" s="16"/>
    </row>
    <row r="57" spans="1:7" x14ac:dyDescent="0.25">
      <c r="B57" t="s">
        <v>80</v>
      </c>
      <c r="E57" s="13" t="s">
        <v>81</v>
      </c>
      <c r="F57" s="13"/>
      <c r="G57" s="13"/>
    </row>
    <row r="58" spans="1:7" x14ac:dyDescent="0.25">
      <c r="A58" s="13" t="s">
        <v>82</v>
      </c>
      <c r="B58" s="13"/>
      <c r="E58" s="13" t="s">
        <v>83</v>
      </c>
      <c r="F58" s="13"/>
      <c r="G58" s="13"/>
    </row>
    <row r="61" spans="1:7" x14ac:dyDescent="0.25">
      <c r="B61" s="13" t="s">
        <v>84</v>
      </c>
      <c r="C61" s="13"/>
      <c r="D61" s="13"/>
      <c r="E61" s="13" t="s">
        <v>85</v>
      </c>
      <c r="F61" s="13"/>
      <c r="G61" s="13"/>
    </row>
    <row r="62" spans="1:7" x14ac:dyDescent="0.25">
      <c r="B62" s="13" t="s">
        <v>93</v>
      </c>
      <c r="C62" s="13"/>
      <c r="D62" s="13"/>
      <c r="E62" s="13"/>
      <c r="F62" s="13"/>
      <c r="G62" s="13"/>
    </row>
  </sheetData>
  <mergeCells count="30">
    <mergeCell ref="A31:B31"/>
    <mergeCell ref="A2:G2"/>
    <mergeCell ref="A4:G4"/>
    <mergeCell ref="A6:B6"/>
    <mergeCell ref="A8:A9"/>
    <mergeCell ref="B8:B9"/>
    <mergeCell ref="C8:D8"/>
    <mergeCell ref="F8:G8"/>
    <mergeCell ref="A3:G3"/>
    <mergeCell ref="A10:G10"/>
    <mergeCell ref="A14:B14"/>
    <mergeCell ref="A15:G15"/>
    <mergeCell ref="A17:B17"/>
    <mergeCell ref="A18:G18"/>
    <mergeCell ref="E57:G57"/>
    <mergeCell ref="A32:G32"/>
    <mergeCell ref="A39:B39"/>
    <mergeCell ref="A40:G40"/>
    <mergeCell ref="A46:B46"/>
    <mergeCell ref="A47:G47"/>
    <mergeCell ref="A50:B50"/>
    <mergeCell ref="A51:B51"/>
    <mergeCell ref="A52:B52"/>
    <mergeCell ref="A54:F54"/>
    <mergeCell ref="A58:B58"/>
    <mergeCell ref="E58:G58"/>
    <mergeCell ref="B61:D61"/>
    <mergeCell ref="E61:G61"/>
    <mergeCell ref="B62:D62"/>
    <mergeCell ref="E62:G62"/>
  </mergeCells>
  <pageMargins left="0.7" right="0.7" top="0.75" bottom="0.75" header="0.3" footer="0.3"/>
  <pageSetup paperSize="9" scale="61"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2"/>
  <sheetViews>
    <sheetView tabSelected="1" view="pageBreakPreview" topLeftCell="A4" zoomScaleNormal="100" zoomScaleSheetLayoutView="100" workbookViewId="0">
      <selection activeCell="I20" sqref="I20"/>
    </sheetView>
  </sheetViews>
  <sheetFormatPr defaultRowHeight="15" x14ac:dyDescent="0.25"/>
  <cols>
    <col min="1" max="1" width="16.140625" style="2" customWidth="1"/>
    <col min="2" max="2" width="47.85546875" style="2" customWidth="1"/>
    <col min="3" max="3" width="13.85546875" style="2" customWidth="1"/>
    <col min="4" max="4" width="15" style="2" customWidth="1"/>
    <col min="5" max="5" width="12.5703125" style="2" customWidth="1"/>
    <col min="6" max="6" width="12.85546875" style="2" customWidth="1"/>
    <col min="7" max="7" width="14.7109375" style="2" bestFit="1" customWidth="1"/>
    <col min="8" max="8" width="9.85546875" style="2" bestFit="1" customWidth="1"/>
    <col min="9" max="9" width="21.85546875" style="2" customWidth="1"/>
    <col min="10" max="10" width="17.28515625" style="2" customWidth="1"/>
    <col min="11" max="11" width="17.42578125" style="2" customWidth="1"/>
    <col min="12" max="12" width="13.140625" style="2" customWidth="1"/>
    <col min="13" max="256" width="9.140625" style="2"/>
    <col min="257" max="257" width="4.7109375" style="2" customWidth="1"/>
    <col min="258" max="258" width="69.7109375" style="2" customWidth="1"/>
    <col min="259" max="259" width="13.28515625" style="2" customWidth="1"/>
    <col min="260" max="260" width="12.28515625" style="2" bestFit="1" customWidth="1"/>
    <col min="261" max="261" width="12.5703125" style="2" customWidth="1"/>
    <col min="262" max="262" width="12.85546875" style="2" customWidth="1"/>
    <col min="263" max="263" width="12.28515625" style="2" bestFit="1" customWidth="1"/>
    <col min="264" max="264" width="9.85546875" style="2" bestFit="1" customWidth="1"/>
    <col min="265" max="265" width="14.42578125" style="2" customWidth="1"/>
    <col min="266" max="267" width="9.85546875" style="2" bestFit="1" customWidth="1"/>
    <col min="268" max="512" width="9.140625" style="2"/>
    <col min="513" max="513" width="4.7109375" style="2" customWidth="1"/>
    <col min="514" max="514" width="69.7109375" style="2" customWidth="1"/>
    <col min="515" max="515" width="13.28515625" style="2" customWidth="1"/>
    <col min="516" max="516" width="12.28515625" style="2" bestFit="1" customWidth="1"/>
    <col min="517" max="517" width="12.5703125" style="2" customWidth="1"/>
    <col min="518" max="518" width="12.85546875" style="2" customWidth="1"/>
    <col min="519" max="519" width="12.28515625" style="2" bestFit="1" customWidth="1"/>
    <col min="520" max="520" width="9.85546875" style="2" bestFit="1" customWidth="1"/>
    <col min="521" max="521" width="14.42578125" style="2" customWidth="1"/>
    <col min="522" max="523" width="9.85546875" style="2" bestFit="1" customWidth="1"/>
    <col min="524" max="768" width="9.140625" style="2"/>
    <col min="769" max="769" width="4.7109375" style="2" customWidth="1"/>
    <col min="770" max="770" width="69.7109375" style="2" customWidth="1"/>
    <col min="771" max="771" width="13.28515625" style="2" customWidth="1"/>
    <col min="772" max="772" width="12.28515625" style="2" bestFit="1" customWidth="1"/>
    <col min="773" max="773" width="12.5703125" style="2" customWidth="1"/>
    <col min="774" max="774" width="12.85546875" style="2" customWidth="1"/>
    <col min="775" max="775" width="12.28515625" style="2" bestFit="1" customWidth="1"/>
    <col min="776" max="776" width="9.85546875" style="2" bestFit="1" customWidth="1"/>
    <col min="777" max="777" width="14.42578125" style="2" customWidth="1"/>
    <col min="778" max="779" width="9.85546875" style="2" bestFit="1" customWidth="1"/>
    <col min="780" max="1024" width="9.140625" style="2"/>
    <col min="1025" max="1025" width="4.7109375" style="2" customWidth="1"/>
    <col min="1026" max="1026" width="69.7109375" style="2" customWidth="1"/>
    <col min="1027" max="1027" width="13.28515625" style="2" customWidth="1"/>
    <col min="1028" max="1028" width="12.28515625" style="2" bestFit="1" customWidth="1"/>
    <col min="1029" max="1029" width="12.5703125" style="2" customWidth="1"/>
    <col min="1030" max="1030" width="12.85546875" style="2" customWidth="1"/>
    <col min="1031" max="1031" width="12.28515625" style="2" bestFit="1" customWidth="1"/>
    <col min="1032" max="1032" width="9.85546875" style="2" bestFit="1" customWidth="1"/>
    <col min="1033" max="1033" width="14.42578125" style="2" customWidth="1"/>
    <col min="1034" max="1035" width="9.85546875" style="2" bestFit="1" customWidth="1"/>
    <col min="1036" max="1280" width="9.140625" style="2"/>
    <col min="1281" max="1281" width="4.7109375" style="2" customWidth="1"/>
    <col min="1282" max="1282" width="69.7109375" style="2" customWidth="1"/>
    <col min="1283" max="1283" width="13.28515625" style="2" customWidth="1"/>
    <col min="1284" max="1284" width="12.28515625" style="2" bestFit="1" customWidth="1"/>
    <col min="1285" max="1285" width="12.5703125" style="2" customWidth="1"/>
    <col min="1286" max="1286" width="12.85546875" style="2" customWidth="1"/>
    <col min="1287" max="1287" width="12.28515625" style="2" bestFit="1" customWidth="1"/>
    <col min="1288" max="1288" width="9.85546875" style="2" bestFit="1" customWidth="1"/>
    <col min="1289" max="1289" width="14.42578125" style="2" customWidth="1"/>
    <col min="1290" max="1291" width="9.85546875" style="2" bestFit="1" customWidth="1"/>
    <col min="1292" max="1536" width="9.140625" style="2"/>
    <col min="1537" max="1537" width="4.7109375" style="2" customWidth="1"/>
    <col min="1538" max="1538" width="69.7109375" style="2" customWidth="1"/>
    <col min="1539" max="1539" width="13.28515625" style="2" customWidth="1"/>
    <col min="1540" max="1540" width="12.28515625" style="2" bestFit="1" customWidth="1"/>
    <col min="1541" max="1541" width="12.5703125" style="2" customWidth="1"/>
    <col min="1542" max="1542" width="12.85546875" style="2" customWidth="1"/>
    <col min="1543" max="1543" width="12.28515625" style="2" bestFit="1" customWidth="1"/>
    <col min="1544" max="1544" width="9.85546875" style="2" bestFit="1" customWidth="1"/>
    <col min="1545" max="1545" width="14.42578125" style="2" customWidth="1"/>
    <col min="1546" max="1547" width="9.85546875" style="2" bestFit="1" customWidth="1"/>
    <col min="1548" max="1792" width="9.140625" style="2"/>
    <col min="1793" max="1793" width="4.7109375" style="2" customWidth="1"/>
    <col min="1794" max="1794" width="69.7109375" style="2" customWidth="1"/>
    <col min="1795" max="1795" width="13.28515625" style="2" customWidth="1"/>
    <col min="1796" max="1796" width="12.28515625" style="2" bestFit="1" customWidth="1"/>
    <col min="1797" max="1797" width="12.5703125" style="2" customWidth="1"/>
    <col min="1798" max="1798" width="12.85546875" style="2" customWidth="1"/>
    <col min="1799" max="1799" width="12.28515625" style="2" bestFit="1" customWidth="1"/>
    <col min="1800" max="1800" width="9.85546875" style="2" bestFit="1" customWidth="1"/>
    <col min="1801" max="1801" width="14.42578125" style="2" customWidth="1"/>
    <col min="1802" max="1803" width="9.85546875" style="2" bestFit="1" customWidth="1"/>
    <col min="1804" max="2048" width="9.140625" style="2"/>
    <col min="2049" max="2049" width="4.7109375" style="2" customWidth="1"/>
    <col min="2050" max="2050" width="69.7109375" style="2" customWidth="1"/>
    <col min="2051" max="2051" width="13.28515625" style="2" customWidth="1"/>
    <col min="2052" max="2052" width="12.28515625" style="2" bestFit="1" customWidth="1"/>
    <col min="2053" max="2053" width="12.5703125" style="2" customWidth="1"/>
    <col min="2054" max="2054" width="12.85546875" style="2" customWidth="1"/>
    <col min="2055" max="2055" width="12.28515625" style="2" bestFit="1" customWidth="1"/>
    <col min="2056" max="2056" width="9.85546875" style="2" bestFit="1" customWidth="1"/>
    <col min="2057" max="2057" width="14.42578125" style="2" customWidth="1"/>
    <col min="2058" max="2059" width="9.85546875" style="2" bestFit="1" customWidth="1"/>
    <col min="2060" max="2304" width="9.140625" style="2"/>
    <col min="2305" max="2305" width="4.7109375" style="2" customWidth="1"/>
    <col min="2306" max="2306" width="69.7109375" style="2" customWidth="1"/>
    <col min="2307" max="2307" width="13.28515625" style="2" customWidth="1"/>
    <col min="2308" max="2308" width="12.28515625" style="2" bestFit="1" customWidth="1"/>
    <col min="2309" max="2309" width="12.5703125" style="2" customWidth="1"/>
    <col min="2310" max="2310" width="12.85546875" style="2" customWidth="1"/>
    <col min="2311" max="2311" width="12.28515625" style="2" bestFit="1" customWidth="1"/>
    <col min="2312" max="2312" width="9.85546875" style="2" bestFit="1" customWidth="1"/>
    <col min="2313" max="2313" width="14.42578125" style="2" customWidth="1"/>
    <col min="2314" max="2315" width="9.85546875" style="2" bestFit="1" customWidth="1"/>
    <col min="2316" max="2560" width="9.140625" style="2"/>
    <col min="2561" max="2561" width="4.7109375" style="2" customWidth="1"/>
    <col min="2562" max="2562" width="69.7109375" style="2" customWidth="1"/>
    <col min="2563" max="2563" width="13.28515625" style="2" customWidth="1"/>
    <col min="2564" max="2564" width="12.28515625" style="2" bestFit="1" customWidth="1"/>
    <col min="2565" max="2565" width="12.5703125" style="2" customWidth="1"/>
    <col min="2566" max="2566" width="12.85546875" style="2" customWidth="1"/>
    <col min="2567" max="2567" width="12.28515625" style="2" bestFit="1" customWidth="1"/>
    <col min="2568" max="2568" width="9.85546875" style="2" bestFit="1" customWidth="1"/>
    <col min="2569" max="2569" width="14.42578125" style="2" customWidth="1"/>
    <col min="2570" max="2571" width="9.85546875" style="2" bestFit="1" customWidth="1"/>
    <col min="2572" max="2816" width="9.140625" style="2"/>
    <col min="2817" max="2817" width="4.7109375" style="2" customWidth="1"/>
    <col min="2818" max="2818" width="69.7109375" style="2" customWidth="1"/>
    <col min="2819" max="2819" width="13.28515625" style="2" customWidth="1"/>
    <col min="2820" max="2820" width="12.28515625" style="2" bestFit="1" customWidth="1"/>
    <col min="2821" max="2821" width="12.5703125" style="2" customWidth="1"/>
    <col min="2822" max="2822" width="12.85546875" style="2" customWidth="1"/>
    <col min="2823" max="2823" width="12.28515625" style="2" bestFit="1" customWidth="1"/>
    <col min="2824" max="2824" width="9.85546875" style="2" bestFit="1" customWidth="1"/>
    <col min="2825" max="2825" width="14.42578125" style="2" customWidth="1"/>
    <col min="2826" max="2827" width="9.85546875" style="2" bestFit="1" customWidth="1"/>
    <col min="2828" max="3072" width="9.140625" style="2"/>
    <col min="3073" max="3073" width="4.7109375" style="2" customWidth="1"/>
    <col min="3074" max="3074" width="69.7109375" style="2" customWidth="1"/>
    <col min="3075" max="3075" width="13.28515625" style="2" customWidth="1"/>
    <col min="3076" max="3076" width="12.28515625" style="2" bestFit="1" customWidth="1"/>
    <col min="3077" max="3077" width="12.5703125" style="2" customWidth="1"/>
    <col min="3078" max="3078" width="12.85546875" style="2" customWidth="1"/>
    <col min="3079" max="3079" width="12.28515625" style="2" bestFit="1" customWidth="1"/>
    <col min="3080" max="3080" width="9.85546875" style="2" bestFit="1" customWidth="1"/>
    <col min="3081" max="3081" width="14.42578125" style="2" customWidth="1"/>
    <col min="3082" max="3083" width="9.85546875" style="2" bestFit="1" customWidth="1"/>
    <col min="3084" max="3328" width="9.140625" style="2"/>
    <col min="3329" max="3329" width="4.7109375" style="2" customWidth="1"/>
    <col min="3330" max="3330" width="69.7109375" style="2" customWidth="1"/>
    <col min="3331" max="3331" width="13.28515625" style="2" customWidth="1"/>
    <col min="3332" max="3332" width="12.28515625" style="2" bestFit="1" customWidth="1"/>
    <col min="3333" max="3333" width="12.5703125" style="2" customWidth="1"/>
    <col min="3334" max="3334" width="12.85546875" style="2" customWidth="1"/>
    <col min="3335" max="3335" width="12.28515625" style="2" bestFit="1" customWidth="1"/>
    <col min="3336" max="3336" width="9.85546875" style="2" bestFit="1" customWidth="1"/>
    <col min="3337" max="3337" width="14.42578125" style="2" customWidth="1"/>
    <col min="3338" max="3339" width="9.85546875" style="2" bestFit="1" customWidth="1"/>
    <col min="3340" max="3584" width="9.140625" style="2"/>
    <col min="3585" max="3585" width="4.7109375" style="2" customWidth="1"/>
    <col min="3586" max="3586" width="69.7109375" style="2" customWidth="1"/>
    <col min="3587" max="3587" width="13.28515625" style="2" customWidth="1"/>
    <col min="3588" max="3588" width="12.28515625" style="2" bestFit="1" customWidth="1"/>
    <col min="3589" max="3589" width="12.5703125" style="2" customWidth="1"/>
    <col min="3590" max="3590" width="12.85546875" style="2" customWidth="1"/>
    <col min="3591" max="3591" width="12.28515625" style="2" bestFit="1" customWidth="1"/>
    <col min="3592" max="3592" width="9.85546875" style="2" bestFit="1" customWidth="1"/>
    <col min="3593" max="3593" width="14.42578125" style="2" customWidth="1"/>
    <col min="3594" max="3595" width="9.85546875" style="2" bestFit="1" customWidth="1"/>
    <col min="3596" max="3840" width="9.140625" style="2"/>
    <col min="3841" max="3841" width="4.7109375" style="2" customWidth="1"/>
    <col min="3842" max="3842" width="69.7109375" style="2" customWidth="1"/>
    <col min="3843" max="3843" width="13.28515625" style="2" customWidth="1"/>
    <col min="3844" max="3844" width="12.28515625" style="2" bestFit="1" customWidth="1"/>
    <col min="3845" max="3845" width="12.5703125" style="2" customWidth="1"/>
    <col min="3846" max="3846" width="12.85546875" style="2" customWidth="1"/>
    <col min="3847" max="3847" width="12.28515625" style="2" bestFit="1" customWidth="1"/>
    <col min="3848" max="3848" width="9.85546875" style="2" bestFit="1" customWidth="1"/>
    <col min="3849" max="3849" width="14.42578125" style="2" customWidth="1"/>
    <col min="3850" max="3851" width="9.85546875" style="2" bestFit="1" customWidth="1"/>
    <col min="3852" max="4096" width="9.140625" style="2"/>
    <col min="4097" max="4097" width="4.7109375" style="2" customWidth="1"/>
    <col min="4098" max="4098" width="69.7109375" style="2" customWidth="1"/>
    <col min="4099" max="4099" width="13.28515625" style="2" customWidth="1"/>
    <col min="4100" max="4100" width="12.28515625" style="2" bestFit="1" customWidth="1"/>
    <col min="4101" max="4101" width="12.5703125" style="2" customWidth="1"/>
    <col min="4102" max="4102" width="12.85546875" style="2" customWidth="1"/>
    <col min="4103" max="4103" width="12.28515625" style="2" bestFit="1" customWidth="1"/>
    <col min="4104" max="4104" width="9.85546875" style="2" bestFit="1" customWidth="1"/>
    <col min="4105" max="4105" width="14.42578125" style="2" customWidth="1"/>
    <col min="4106" max="4107" width="9.85546875" style="2" bestFit="1" customWidth="1"/>
    <col min="4108" max="4352" width="9.140625" style="2"/>
    <col min="4353" max="4353" width="4.7109375" style="2" customWidth="1"/>
    <col min="4354" max="4354" width="69.7109375" style="2" customWidth="1"/>
    <col min="4355" max="4355" width="13.28515625" style="2" customWidth="1"/>
    <col min="4356" max="4356" width="12.28515625" style="2" bestFit="1" customWidth="1"/>
    <col min="4357" max="4357" width="12.5703125" style="2" customWidth="1"/>
    <col min="4358" max="4358" width="12.85546875" style="2" customWidth="1"/>
    <col min="4359" max="4359" width="12.28515625" style="2" bestFit="1" customWidth="1"/>
    <col min="4360" max="4360" width="9.85546875" style="2" bestFit="1" customWidth="1"/>
    <col min="4361" max="4361" width="14.42578125" style="2" customWidth="1"/>
    <col min="4362" max="4363" width="9.85546875" style="2" bestFit="1" customWidth="1"/>
    <col min="4364" max="4608" width="9.140625" style="2"/>
    <col min="4609" max="4609" width="4.7109375" style="2" customWidth="1"/>
    <col min="4610" max="4610" width="69.7109375" style="2" customWidth="1"/>
    <col min="4611" max="4611" width="13.28515625" style="2" customWidth="1"/>
    <col min="4612" max="4612" width="12.28515625" style="2" bestFit="1" customWidth="1"/>
    <col min="4613" max="4613" width="12.5703125" style="2" customWidth="1"/>
    <col min="4614" max="4614" width="12.85546875" style="2" customWidth="1"/>
    <col min="4615" max="4615" width="12.28515625" style="2" bestFit="1" customWidth="1"/>
    <col min="4616" max="4616" width="9.85546875" style="2" bestFit="1" customWidth="1"/>
    <col min="4617" max="4617" width="14.42578125" style="2" customWidth="1"/>
    <col min="4618" max="4619" width="9.85546875" style="2" bestFit="1" customWidth="1"/>
    <col min="4620" max="4864" width="9.140625" style="2"/>
    <col min="4865" max="4865" width="4.7109375" style="2" customWidth="1"/>
    <col min="4866" max="4866" width="69.7109375" style="2" customWidth="1"/>
    <col min="4867" max="4867" width="13.28515625" style="2" customWidth="1"/>
    <col min="4868" max="4868" width="12.28515625" style="2" bestFit="1" customWidth="1"/>
    <col min="4869" max="4869" width="12.5703125" style="2" customWidth="1"/>
    <col min="4870" max="4870" width="12.85546875" style="2" customWidth="1"/>
    <col min="4871" max="4871" width="12.28515625" style="2" bestFit="1" customWidth="1"/>
    <col min="4872" max="4872" width="9.85546875" style="2" bestFit="1" customWidth="1"/>
    <col min="4873" max="4873" width="14.42578125" style="2" customWidth="1"/>
    <col min="4874" max="4875" width="9.85546875" style="2" bestFit="1" customWidth="1"/>
    <col min="4876" max="5120" width="9.140625" style="2"/>
    <col min="5121" max="5121" width="4.7109375" style="2" customWidth="1"/>
    <col min="5122" max="5122" width="69.7109375" style="2" customWidth="1"/>
    <col min="5123" max="5123" width="13.28515625" style="2" customWidth="1"/>
    <col min="5124" max="5124" width="12.28515625" style="2" bestFit="1" customWidth="1"/>
    <col min="5125" max="5125" width="12.5703125" style="2" customWidth="1"/>
    <col min="5126" max="5126" width="12.85546875" style="2" customWidth="1"/>
    <col min="5127" max="5127" width="12.28515625" style="2" bestFit="1" customWidth="1"/>
    <col min="5128" max="5128" width="9.85546875" style="2" bestFit="1" customWidth="1"/>
    <col min="5129" max="5129" width="14.42578125" style="2" customWidth="1"/>
    <col min="5130" max="5131" width="9.85546875" style="2" bestFit="1" customWidth="1"/>
    <col min="5132" max="5376" width="9.140625" style="2"/>
    <col min="5377" max="5377" width="4.7109375" style="2" customWidth="1"/>
    <col min="5378" max="5378" width="69.7109375" style="2" customWidth="1"/>
    <col min="5379" max="5379" width="13.28515625" style="2" customWidth="1"/>
    <col min="5380" max="5380" width="12.28515625" style="2" bestFit="1" customWidth="1"/>
    <col min="5381" max="5381" width="12.5703125" style="2" customWidth="1"/>
    <col min="5382" max="5382" width="12.85546875" style="2" customWidth="1"/>
    <col min="5383" max="5383" width="12.28515625" style="2" bestFit="1" customWidth="1"/>
    <col min="5384" max="5384" width="9.85546875" style="2" bestFit="1" customWidth="1"/>
    <col min="5385" max="5385" width="14.42578125" style="2" customWidth="1"/>
    <col min="5386" max="5387" width="9.85546875" style="2" bestFit="1" customWidth="1"/>
    <col min="5388" max="5632" width="9.140625" style="2"/>
    <col min="5633" max="5633" width="4.7109375" style="2" customWidth="1"/>
    <col min="5634" max="5634" width="69.7109375" style="2" customWidth="1"/>
    <col min="5635" max="5635" width="13.28515625" style="2" customWidth="1"/>
    <col min="5636" max="5636" width="12.28515625" style="2" bestFit="1" customWidth="1"/>
    <col min="5637" max="5637" width="12.5703125" style="2" customWidth="1"/>
    <col min="5638" max="5638" width="12.85546875" style="2" customWidth="1"/>
    <col min="5639" max="5639" width="12.28515625" style="2" bestFit="1" customWidth="1"/>
    <col min="5640" max="5640" width="9.85546875" style="2" bestFit="1" customWidth="1"/>
    <col min="5641" max="5641" width="14.42578125" style="2" customWidth="1"/>
    <col min="5642" max="5643" width="9.85546875" style="2" bestFit="1" customWidth="1"/>
    <col min="5644" max="5888" width="9.140625" style="2"/>
    <col min="5889" max="5889" width="4.7109375" style="2" customWidth="1"/>
    <col min="5890" max="5890" width="69.7109375" style="2" customWidth="1"/>
    <col min="5891" max="5891" width="13.28515625" style="2" customWidth="1"/>
    <col min="5892" max="5892" width="12.28515625" style="2" bestFit="1" customWidth="1"/>
    <col min="5893" max="5893" width="12.5703125" style="2" customWidth="1"/>
    <col min="5894" max="5894" width="12.85546875" style="2" customWidth="1"/>
    <col min="5895" max="5895" width="12.28515625" style="2" bestFit="1" customWidth="1"/>
    <col min="5896" max="5896" width="9.85546875" style="2" bestFit="1" customWidth="1"/>
    <col min="5897" max="5897" width="14.42578125" style="2" customWidth="1"/>
    <col min="5898" max="5899" width="9.85546875" style="2" bestFit="1" customWidth="1"/>
    <col min="5900" max="6144" width="9.140625" style="2"/>
    <col min="6145" max="6145" width="4.7109375" style="2" customWidth="1"/>
    <col min="6146" max="6146" width="69.7109375" style="2" customWidth="1"/>
    <col min="6147" max="6147" width="13.28515625" style="2" customWidth="1"/>
    <col min="6148" max="6148" width="12.28515625" style="2" bestFit="1" customWidth="1"/>
    <col min="6149" max="6149" width="12.5703125" style="2" customWidth="1"/>
    <col min="6150" max="6150" width="12.85546875" style="2" customWidth="1"/>
    <col min="6151" max="6151" width="12.28515625" style="2" bestFit="1" customWidth="1"/>
    <col min="6152" max="6152" width="9.85546875" style="2" bestFit="1" customWidth="1"/>
    <col min="6153" max="6153" width="14.42578125" style="2" customWidth="1"/>
    <col min="6154" max="6155" width="9.85546875" style="2" bestFit="1" customWidth="1"/>
    <col min="6156" max="6400" width="9.140625" style="2"/>
    <col min="6401" max="6401" width="4.7109375" style="2" customWidth="1"/>
    <col min="6402" max="6402" width="69.7109375" style="2" customWidth="1"/>
    <col min="6403" max="6403" width="13.28515625" style="2" customWidth="1"/>
    <col min="6404" max="6404" width="12.28515625" style="2" bestFit="1" customWidth="1"/>
    <col min="6405" max="6405" width="12.5703125" style="2" customWidth="1"/>
    <col min="6406" max="6406" width="12.85546875" style="2" customWidth="1"/>
    <col min="6407" max="6407" width="12.28515625" style="2" bestFit="1" customWidth="1"/>
    <col min="6408" max="6408" width="9.85546875" style="2" bestFit="1" customWidth="1"/>
    <col min="6409" max="6409" width="14.42578125" style="2" customWidth="1"/>
    <col min="6410" max="6411" width="9.85546875" style="2" bestFit="1" customWidth="1"/>
    <col min="6412" max="6656" width="9.140625" style="2"/>
    <col min="6657" max="6657" width="4.7109375" style="2" customWidth="1"/>
    <col min="6658" max="6658" width="69.7109375" style="2" customWidth="1"/>
    <col min="6659" max="6659" width="13.28515625" style="2" customWidth="1"/>
    <col min="6660" max="6660" width="12.28515625" style="2" bestFit="1" customWidth="1"/>
    <col min="6661" max="6661" width="12.5703125" style="2" customWidth="1"/>
    <col min="6662" max="6662" width="12.85546875" style="2" customWidth="1"/>
    <col min="6663" max="6663" width="12.28515625" style="2" bestFit="1" customWidth="1"/>
    <col min="6664" max="6664" width="9.85546875" style="2" bestFit="1" customWidth="1"/>
    <col min="6665" max="6665" width="14.42578125" style="2" customWidth="1"/>
    <col min="6666" max="6667" width="9.85546875" style="2" bestFit="1" customWidth="1"/>
    <col min="6668" max="6912" width="9.140625" style="2"/>
    <col min="6913" max="6913" width="4.7109375" style="2" customWidth="1"/>
    <col min="6914" max="6914" width="69.7109375" style="2" customWidth="1"/>
    <col min="6915" max="6915" width="13.28515625" style="2" customWidth="1"/>
    <col min="6916" max="6916" width="12.28515625" style="2" bestFit="1" customWidth="1"/>
    <col min="6917" max="6917" width="12.5703125" style="2" customWidth="1"/>
    <col min="6918" max="6918" width="12.85546875" style="2" customWidth="1"/>
    <col min="6919" max="6919" width="12.28515625" style="2" bestFit="1" customWidth="1"/>
    <col min="6920" max="6920" width="9.85546875" style="2" bestFit="1" customWidth="1"/>
    <col min="6921" max="6921" width="14.42578125" style="2" customWidth="1"/>
    <col min="6922" max="6923" width="9.85546875" style="2" bestFit="1" customWidth="1"/>
    <col min="6924" max="7168" width="9.140625" style="2"/>
    <col min="7169" max="7169" width="4.7109375" style="2" customWidth="1"/>
    <col min="7170" max="7170" width="69.7109375" style="2" customWidth="1"/>
    <col min="7171" max="7171" width="13.28515625" style="2" customWidth="1"/>
    <col min="7172" max="7172" width="12.28515625" style="2" bestFit="1" customWidth="1"/>
    <col min="7173" max="7173" width="12.5703125" style="2" customWidth="1"/>
    <col min="7174" max="7174" width="12.85546875" style="2" customWidth="1"/>
    <col min="7175" max="7175" width="12.28515625" style="2" bestFit="1" customWidth="1"/>
    <col min="7176" max="7176" width="9.85546875" style="2" bestFit="1" customWidth="1"/>
    <col min="7177" max="7177" width="14.42578125" style="2" customWidth="1"/>
    <col min="7178" max="7179" width="9.85546875" style="2" bestFit="1" customWidth="1"/>
    <col min="7180" max="7424" width="9.140625" style="2"/>
    <col min="7425" max="7425" width="4.7109375" style="2" customWidth="1"/>
    <col min="7426" max="7426" width="69.7109375" style="2" customWidth="1"/>
    <col min="7427" max="7427" width="13.28515625" style="2" customWidth="1"/>
    <col min="7428" max="7428" width="12.28515625" style="2" bestFit="1" customWidth="1"/>
    <col min="7429" max="7429" width="12.5703125" style="2" customWidth="1"/>
    <col min="7430" max="7430" width="12.85546875" style="2" customWidth="1"/>
    <col min="7431" max="7431" width="12.28515625" style="2" bestFit="1" customWidth="1"/>
    <col min="7432" max="7432" width="9.85546875" style="2" bestFit="1" customWidth="1"/>
    <col min="7433" max="7433" width="14.42578125" style="2" customWidth="1"/>
    <col min="7434" max="7435" width="9.85546875" style="2" bestFit="1" customWidth="1"/>
    <col min="7436" max="7680" width="9.140625" style="2"/>
    <col min="7681" max="7681" width="4.7109375" style="2" customWidth="1"/>
    <col min="7682" max="7682" width="69.7109375" style="2" customWidth="1"/>
    <col min="7683" max="7683" width="13.28515625" style="2" customWidth="1"/>
    <col min="7684" max="7684" width="12.28515625" style="2" bestFit="1" customWidth="1"/>
    <col min="7685" max="7685" width="12.5703125" style="2" customWidth="1"/>
    <col min="7686" max="7686" width="12.85546875" style="2" customWidth="1"/>
    <col min="7687" max="7687" width="12.28515625" style="2" bestFit="1" customWidth="1"/>
    <col min="7688" max="7688" width="9.85546875" style="2" bestFit="1" customWidth="1"/>
    <col min="7689" max="7689" width="14.42578125" style="2" customWidth="1"/>
    <col min="7690" max="7691" width="9.85546875" style="2" bestFit="1" customWidth="1"/>
    <col min="7692" max="7936" width="9.140625" style="2"/>
    <col min="7937" max="7937" width="4.7109375" style="2" customWidth="1"/>
    <col min="7938" max="7938" width="69.7109375" style="2" customWidth="1"/>
    <col min="7939" max="7939" width="13.28515625" style="2" customWidth="1"/>
    <col min="7940" max="7940" width="12.28515625" style="2" bestFit="1" customWidth="1"/>
    <col min="7941" max="7941" width="12.5703125" style="2" customWidth="1"/>
    <col min="7942" max="7942" width="12.85546875" style="2" customWidth="1"/>
    <col min="7943" max="7943" width="12.28515625" style="2" bestFit="1" customWidth="1"/>
    <col min="7944" max="7944" width="9.85546875" style="2" bestFit="1" customWidth="1"/>
    <col min="7945" max="7945" width="14.42578125" style="2" customWidth="1"/>
    <col min="7946" max="7947" width="9.85546875" style="2" bestFit="1" customWidth="1"/>
    <col min="7948" max="8192" width="9.140625" style="2"/>
    <col min="8193" max="8193" width="4.7109375" style="2" customWidth="1"/>
    <col min="8194" max="8194" width="69.7109375" style="2" customWidth="1"/>
    <col min="8195" max="8195" width="13.28515625" style="2" customWidth="1"/>
    <col min="8196" max="8196" width="12.28515625" style="2" bestFit="1" customWidth="1"/>
    <col min="8197" max="8197" width="12.5703125" style="2" customWidth="1"/>
    <col min="8198" max="8198" width="12.85546875" style="2" customWidth="1"/>
    <col min="8199" max="8199" width="12.28515625" style="2" bestFit="1" customWidth="1"/>
    <col min="8200" max="8200" width="9.85546875" style="2" bestFit="1" customWidth="1"/>
    <col min="8201" max="8201" width="14.42578125" style="2" customWidth="1"/>
    <col min="8202" max="8203" width="9.85546875" style="2" bestFit="1" customWidth="1"/>
    <col min="8204" max="8448" width="9.140625" style="2"/>
    <col min="8449" max="8449" width="4.7109375" style="2" customWidth="1"/>
    <col min="8450" max="8450" width="69.7109375" style="2" customWidth="1"/>
    <col min="8451" max="8451" width="13.28515625" style="2" customWidth="1"/>
    <col min="8452" max="8452" width="12.28515625" style="2" bestFit="1" customWidth="1"/>
    <col min="8453" max="8453" width="12.5703125" style="2" customWidth="1"/>
    <col min="8454" max="8454" width="12.85546875" style="2" customWidth="1"/>
    <col min="8455" max="8455" width="12.28515625" style="2" bestFit="1" customWidth="1"/>
    <col min="8456" max="8456" width="9.85546875" style="2" bestFit="1" customWidth="1"/>
    <col min="8457" max="8457" width="14.42578125" style="2" customWidth="1"/>
    <col min="8458" max="8459" width="9.85546875" style="2" bestFit="1" customWidth="1"/>
    <col min="8460" max="8704" width="9.140625" style="2"/>
    <col min="8705" max="8705" width="4.7109375" style="2" customWidth="1"/>
    <col min="8706" max="8706" width="69.7109375" style="2" customWidth="1"/>
    <col min="8707" max="8707" width="13.28515625" style="2" customWidth="1"/>
    <col min="8708" max="8708" width="12.28515625" style="2" bestFit="1" customWidth="1"/>
    <col min="8709" max="8709" width="12.5703125" style="2" customWidth="1"/>
    <col min="8710" max="8710" width="12.85546875" style="2" customWidth="1"/>
    <col min="8711" max="8711" width="12.28515625" style="2" bestFit="1" customWidth="1"/>
    <col min="8712" max="8712" width="9.85546875" style="2" bestFit="1" customWidth="1"/>
    <col min="8713" max="8713" width="14.42578125" style="2" customWidth="1"/>
    <col min="8714" max="8715" width="9.85546875" style="2" bestFit="1" customWidth="1"/>
    <col min="8716" max="8960" width="9.140625" style="2"/>
    <col min="8961" max="8961" width="4.7109375" style="2" customWidth="1"/>
    <col min="8962" max="8962" width="69.7109375" style="2" customWidth="1"/>
    <col min="8963" max="8963" width="13.28515625" style="2" customWidth="1"/>
    <col min="8964" max="8964" width="12.28515625" style="2" bestFit="1" customWidth="1"/>
    <col min="8965" max="8965" width="12.5703125" style="2" customWidth="1"/>
    <col min="8966" max="8966" width="12.85546875" style="2" customWidth="1"/>
    <col min="8967" max="8967" width="12.28515625" style="2" bestFit="1" customWidth="1"/>
    <col min="8968" max="8968" width="9.85546875" style="2" bestFit="1" customWidth="1"/>
    <col min="8969" max="8969" width="14.42578125" style="2" customWidth="1"/>
    <col min="8970" max="8971" width="9.85546875" style="2" bestFit="1" customWidth="1"/>
    <col min="8972" max="9216" width="9.140625" style="2"/>
    <col min="9217" max="9217" width="4.7109375" style="2" customWidth="1"/>
    <col min="9218" max="9218" width="69.7109375" style="2" customWidth="1"/>
    <col min="9219" max="9219" width="13.28515625" style="2" customWidth="1"/>
    <col min="9220" max="9220" width="12.28515625" style="2" bestFit="1" customWidth="1"/>
    <col min="9221" max="9221" width="12.5703125" style="2" customWidth="1"/>
    <col min="9222" max="9222" width="12.85546875" style="2" customWidth="1"/>
    <col min="9223" max="9223" width="12.28515625" style="2" bestFit="1" customWidth="1"/>
    <col min="9224" max="9224" width="9.85546875" style="2" bestFit="1" customWidth="1"/>
    <col min="9225" max="9225" width="14.42578125" style="2" customWidth="1"/>
    <col min="9226" max="9227" width="9.85546875" style="2" bestFit="1" customWidth="1"/>
    <col min="9228" max="9472" width="9.140625" style="2"/>
    <col min="9473" max="9473" width="4.7109375" style="2" customWidth="1"/>
    <col min="9474" max="9474" width="69.7109375" style="2" customWidth="1"/>
    <col min="9475" max="9475" width="13.28515625" style="2" customWidth="1"/>
    <col min="9476" max="9476" width="12.28515625" style="2" bestFit="1" customWidth="1"/>
    <col min="9477" max="9477" width="12.5703125" style="2" customWidth="1"/>
    <col min="9478" max="9478" width="12.85546875" style="2" customWidth="1"/>
    <col min="9479" max="9479" width="12.28515625" style="2" bestFit="1" customWidth="1"/>
    <col min="9480" max="9480" width="9.85546875" style="2" bestFit="1" customWidth="1"/>
    <col min="9481" max="9481" width="14.42578125" style="2" customWidth="1"/>
    <col min="9482" max="9483" width="9.85546875" style="2" bestFit="1" customWidth="1"/>
    <col min="9484" max="9728" width="9.140625" style="2"/>
    <col min="9729" max="9729" width="4.7109375" style="2" customWidth="1"/>
    <col min="9730" max="9730" width="69.7109375" style="2" customWidth="1"/>
    <col min="9731" max="9731" width="13.28515625" style="2" customWidth="1"/>
    <col min="9732" max="9732" width="12.28515625" style="2" bestFit="1" customWidth="1"/>
    <col min="9733" max="9733" width="12.5703125" style="2" customWidth="1"/>
    <col min="9734" max="9734" width="12.85546875" style="2" customWidth="1"/>
    <col min="9735" max="9735" width="12.28515625" style="2" bestFit="1" customWidth="1"/>
    <col min="9736" max="9736" width="9.85546875" style="2" bestFit="1" customWidth="1"/>
    <col min="9737" max="9737" width="14.42578125" style="2" customWidth="1"/>
    <col min="9738" max="9739" width="9.85546875" style="2" bestFit="1" customWidth="1"/>
    <col min="9740" max="9984" width="9.140625" style="2"/>
    <col min="9985" max="9985" width="4.7109375" style="2" customWidth="1"/>
    <col min="9986" max="9986" width="69.7109375" style="2" customWidth="1"/>
    <col min="9987" max="9987" width="13.28515625" style="2" customWidth="1"/>
    <col min="9988" max="9988" width="12.28515625" style="2" bestFit="1" customWidth="1"/>
    <col min="9989" max="9989" width="12.5703125" style="2" customWidth="1"/>
    <col min="9990" max="9990" width="12.85546875" style="2" customWidth="1"/>
    <col min="9991" max="9991" width="12.28515625" style="2" bestFit="1" customWidth="1"/>
    <col min="9992" max="9992" width="9.85546875" style="2" bestFit="1" customWidth="1"/>
    <col min="9993" max="9993" width="14.42578125" style="2" customWidth="1"/>
    <col min="9994" max="9995" width="9.85546875" style="2" bestFit="1" customWidth="1"/>
    <col min="9996" max="10240" width="9.140625" style="2"/>
    <col min="10241" max="10241" width="4.7109375" style="2" customWidth="1"/>
    <col min="10242" max="10242" width="69.7109375" style="2" customWidth="1"/>
    <col min="10243" max="10243" width="13.28515625" style="2" customWidth="1"/>
    <col min="10244" max="10244" width="12.28515625" style="2" bestFit="1" customWidth="1"/>
    <col min="10245" max="10245" width="12.5703125" style="2" customWidth="1"/>
    <col min="10246" max="10246" width="12.85546875" style="2" customWidth="1"/>
    <col min="10247" max="10247" width="12.28515625" style="2" bestFit="1" customWidth="1"/>
    <col min="10248" max="10248" width="9.85546875" style="2" bestFit="1" customWidth="1"/>
    <col min="10249" max="10249" width="14.42578125" style="2" customWidth="1"/>
    <col min="10250" max="10251" width="9.85546875" style="2" bestFit="1" customWidth="1"/>
    <col min="10252" max="10496" width="9.140625" style="2"/>
    <col min="10497" max="10497" width="4.7109375" style="2" customWidth="1"/>
    <col min="10498" max="10498" width="69.7109375" style="2" customWidth="1"/>
    <col min="10499" max="10499" width="13.28515625" style="2" customWidth="1"/>
    <col min="10500" max="10500" width="12.28515625" style="2" bestFit="1" customWidth="1"/>
    <col min="10501" max="10501" width="12.5703125" style="2" customWidth="1"/>
    <col min="10502" max="10502" width="12.85546875" style="2" customWidth="1"/>
    <col min="10503" max="10503" width="12.28515625" style="2" bestFit="1" customWidth="1"/>
    <col min="10504" max="10504" width="9.85546875" style="2" bestFit="1" customWidth="1"/>
    <col min="10505" max="10505" width="14.42578125" style="2" customWidth="1"/>
    <col min="10506" max="10507" width="9.85546875" style="2" bestFit="1" customWidth="1"/>
    <col min="10508" max="10752" width="9.140625" style="2"/>
    <col min="10753" max="10753" width="4.7109375" style="2" customWidth="1"/>
    <col min="10754" max="10754" width="69.7109375" style="2" customWidth="1"/>
    <col min="10755" max="10755" width="13.28515625" style="2" customWidth="1"/>
    <col min="10756" max="10756" width="12.28515625" style="2" bestFit="1" customWidth="1"/>
    <col min="10757" max="10757" width="12.5703125" style="2" customWidth="1"/>
    <col min="10758" max="10758" width="12.85546875" style="2" customWidth="1"/>
    <col min="10759" max="10759" width="12.28515625" style="2" bestFit="1" customWidth="1"/>
    <col min="10760" max="10760" width="9.85546875" style="2" bestFit="1" customWidth="1"/>
    <col min="10761" max="10761" width="14.42578125" style="2" customWidth="1"/>
    <col min="10762" max="10763" width="9.85546875" style="2" bestFit="1" customWidth="1"/>
    <col min="10764" max="11008" width="9.140625" style="2"/>
    <col min="11009" max="11009" width="4.7109375" style="2" customWidth="1"/>
    <col min="11010" max="11010" width="69.7109375" style="2" customWidth="1"/>
    <col min="11011" max="11011" width="13.28515625" style="2" customWidth="1"/>
    <col min="11012" max="11012" width="12.28515625" style="2" bestFit="1" customWidth="1"/>
    <col min="11013" max="11013" width="12.5703125" style="2" customWidth="1"/>
    <col min="11014" max="11014" width="12.85546875" style="2" customWidth="1"/>
    <col min="11015" max="11015" width="12.28515625" style="2" bestFit="1" customWidth="1"/>
    <col min="11016" max="11016" width="9.85546875" style="2" bestFit="1" customWidth="1"/>
    <col min="11017" max="11017" width="14.42578125" style="2" customWidth="1"/>
    <col min="11018" max="11019" width="9.85546875" style="2" bestFit="1" customWidth="1"/>
    <col min="11020" max="11264" width="9.140625" style="2"/>
    <col min="11265" max="11265" width="4.7109375" style="2" customWidth="1"/>
    <col min="11266" max="11266" width="69.7109375" style="2" customWidth="1"/>
    <col min="11267" max="11267" width="13.28515625" style="2" customWidth="1"/>
    <col min="11268" max="11268" width="12.28515625" style="2" bestFit="1" customWidth="1"/>
    <col min="11269" max="11269" width="12.5703125" style="2" customWidth="1"/>
    <col min="11270" max="11270" width="12.85546875" style="2" customWidth="1"/>
    <col min="11271" max="11271" width="12.28515625" style="2" bestFit="1" customWidth="1"/>
    <col min="11272" max="11272" width="9.85546875" style="2" bestFit="1" customWidth="1"/>
    <col min="11273" max="11273" width="14.42578125" style="2" customWidth="1"/>
    <col min="11274" max="11275" width="9.85546875" style="2" bestFit="1" customWidth="1"/>
    <col min="11276" max="11520" width="9.140625" style="2"/>
    <col min="11521" max="11521" width="4.7109375" style="2" customWidth="1"/>
    <col min="11522" max="11522" width="69.7109375" style="2" customWidth="1"/>
    <col min="11523" max="11523" width="13.28515625" style="2" customWidth="1"/>
    <col min="11524" max="11524" width="12.28515625" style="2" bestFit="1" customWidth="1"/>
    <col min="11525" max="11525" width="12.5703125" style="2" customWidth="1"/>
    <col min="11526" max="11526" width="12.85546875" style="2" customWidth="1"/>
    <col min="11527" max="11527" width="12.28515625" style="2" bestFit="1" customWidth="1"/>
    <col min="11528" max="11528" width="9.85546875" style="2" bestFit="1" customWidth="1"/>
    <col min="11529" max="11529" width="14.42578125" style="2" customWidth="1"/>
    <col min="11530" max="11531" width="9.85546875" style="2" bestFit="1" customWidth="1"/>
    <col min="11532" max="11776" width="9.140625" style="2"/>
    <col min="11777" max="11777" width="4.7109375" style="2" customWidth="1"/>
    <col min="11778" max="11778" width="69.7109375" style="2" customWidth="1"/>
    <col min="11779" max="11779" width="13.28515625" style="2" customWidth="1"/>
    <col min="11780" max="11780" width="12.28515625" style="2" bestFit="1" customWidth="1"/>
    <col min="11781" max="11781" width="12.5703125" style="2" customWidth="1"/>
    <col min="11782" max="11782" width="12.85546875" style="2" customWidth="1"/>
    <col min="11783" max="11783" width="12.28515625" style="2" bestFit="1" customWidth="1"/>
    <col min="11784" max="11784" width="9.85546875" style="2" bestFit="1" customWidth="1"/>
    <col min="11785" max="11785" width="14.42578125" style="2" customWidth="1"/>
    <col min="11786" max="11787" width="9.85546875" style="2" bestFit="1" customWidth="1"/>
    <col min="11788" max="12032" width="9.140625" style="2"/>
    <col min="12033" max="12033" width="4.7109375" style="2" customWidth="1"/>
    <col min="12034" max="12034" width="69.7109375" style="2" customWidth="1"/>
    <col min="12035" max="12035" width="13.28515625" style="2" customWidth="1"/>
    <col min="12036" max="12036" width="12.28515625" style="2" bestFit="1" customWidth="1"/>
    <col min="12037" max="12037" width="12.5703125" style="2" customWidth="1"/>
    <col min="12038" max="12038" width="12.85546875" style="2" customWidth="1"/>
    <col min="12039" max="12039" width="12.28515625" style="2" bestFit="1" customWidth="1"/>
    <col min="12040" max="12040" width="9.85546875" style="2" bestFit="1" customWidth="1"/>
    <col min="12041" max="12041" width="14.42578125" style="2" customWidth="1"/>
    <col min="12042" max="12043" width="9.85546875" style="2" bestFit="1" customWidth="1"/>
    <col min="12044" max="12288" width="9.140625" style="2"/>
    <col min="12289" max="12289" width="4.7109375" style="2" customWidth="1"/>
    <col min="12290" max="12290" width="69.7109375" style="2" customWidth="1"/>
    <col min="12291" max="12291" width="13.28515625" style="2" customWidth="1"/>
    <col min="12292" max="12292" width="12.28515625" style="2" bestFit="1" customWidth="1"/>
    <col min="12293" max="12293" width="12.5703125" style="2" customWidth="1"/>
    <col min="12294" max="12294" width="12.85546875" style="2" customWidth="1"/>
    <col min="12295" max="12295" width="12.28515625" style="2" bestFit="1" customWidth="1"/>
    <col min="12296" max="12296" width="9.85546875" style="2" bestFit="1" customWidth="1"/>
    <col min="12297" max="12297" width="14.42578125" style="2" customWidth="1"/>
    <col min="12298" max="12299" width="9.85546875" style="2" bestFit="1" customWidth="1"/>
    <col min="12300" max="12544" width="9.140625" style="2"/>
    <col min="12545" max="12545" width="4.7109375" style="2" customWidth="1"/>
    <col min="12546" max="12546" width="69.7109375" style="2" customWidth="1"/>
    <col min="12547" max="12547" width="13.28515625" style="2" customWidth="1"/>
    <col min="12548" max="12548" width="12.28515625" style="2" bestFit="1" customWidth="1"/>
    <col min="12549" max="12549" width="12.5703125" style="2" customWidth="1"/>
    <col min="12550" max="12550" width="12.85546875" style="2" customWidth="1"/>
    <col min="12551" max="12551" width="12.28515625" style="2" bestFit="1" customWidth="1"/>
    <col min="12552" max="12552" width="9.85546875" style="2" bestFit="1" customWidth="1"/>
    <col min="12553" max="12553" width="14.42578125" style="2" customWidth="1"/>
    <col min="12554" max="12555" width="9.85546875" style="2" bestFit="1" customWidth="1"/>
    <col min="12556" max="12800" width="9.140625" style="2"/>
    <col min="12801" max="12801" width="4.7109375" style="2" customWidth="1"/>
    <col min="12802" max="12802" width="69.7109375" style="2" customWidth="1"/>
    <col min="12803" max="12803" width="13.28515625" style="2" customWidth="1"/>
    <col min="12804" max="12804" width="12.28515625" style="2" bestFit="1" customWidth="1"/>
    <col min="12805" max="12805" width="12.5703125" style="2" customWidth="1"/>
    <col min="12806" max="12806" width="12.85546875" style="2" customWidth="1"/>
    <col min="12807" max="12807" width="12.28515625" style="2" bestFit="1" customWidth="1"/>
    <col min="12808" max="12808" width="9.85546875" style="2" bestFit="1" customWidth="1"/>
    <col min="12809" max="12809" width="14.42578125" style="2" customWidth="1"/>
    <col min="12810" max="12811" width="9.85546875" style="2" bestFit="1" customWidth="1"/>
    <col min="12812" max="13056" width="9.140625" style="2"/>
    <col min="13057" max="13057" width="4.7109375" style="2" customWidth="1"/>
    <col min="13058" max="13058" width="69.7109375" style="2" customWidth="1"/>
    <col min="13059" max="13059" width="13.28515625" style="2" customWidth="1"/>
    <col min="13060" max="13060" width="12.28515625" style="2" bestFit="1" customWidth="1"/>
    <col min="13061" max="13061" width="12.5703125" style="2" customWidth="1"/>
    <col min="13062" max="13062" width="12.85546875" style="2" customWidth="1"/>
    <col min="13063" max="13063" width="12.28515625" style="2" bestFit="1" customWidth="1"/>
    <col min="13064" max="13064" width="9.85546875" style="2" bestFit="1" customWidth="1"/>
    <col min="13065" max="13065" width="14.42578125" style="2" customWidth="1"/>
    <col min="13066" max="13067" width="9.85546875" style="2" bestFit="1" customWidth="1"/>
    <col min="13068" max="13312" width="9.140625" style="2"/>
    <col min="13313" max="13313" width="4.7109375" style="2" customWidth="1"/>
    <col min="13314" max="13314" width="69.7109375" style="2" customWidth="1"/>
    <col min="13315" max="13315" width="13.28515625" style="2" customWidth="1"/>
    <col min="13316" max="13316" width="12.28515625" style="2" bestFit="1" customWidth="1"/>
    <col min="13317" max="13317" width="12.5703125" style="2" customWidth="1"/>
    <col min="13318" max="13318" width="12.85546875" style="2" customWidth="1"/>
    <col min="13319" max="13319" width="12.28515625" style="2" bestFit="1" customWidth="1"/>
    <col min="13320" max="13320" width="9.85546875" style="2" bestFit="1" customWidth="1"/>
    <col min="13321" max="13321" width="14.42578125" style="2" customWidth="1"/>
    <col min="13322" max="13323" width="9.85546875" style="2" bestFit="1" customWidth="1"/>
    <col min="13324" max="13568" width="9.140625" style="2"/>
    <col min="13569" max="13569" width="4.7109375" style="2" customWidth="1"/>
    <col min="13570" max="13570" width="69.7109375" style="2" customWidth="1"/>
    <col min="13571" max="13571" width="13.28515625" style="2" customWidth="1"/>
    <col min="13572" max="13572" width="12.28515625" style="2" bestFit="1" customWidth="1"/>
    <col min="13573" max="13573" width="12.5703125" style="2" customWidth="1"/>
    <col min="13574" max="13574" width="12.85546875" style="2" customWidth="1"/>
    <col min="13575" max="13575" width="12.28515625" style="2" bestFit="1" customWidth="1"/>
    <col min="13576" max="13576" width="9.85546875" style="2" bestFit="1" customWidth="1"/>
    <col min="13577" max="13577" width="14.42578125" style="2" customWidth="1"/>
    <col min="13578" max="13579" width="9.85546875" style="2" bestFit="1" customWidth="1"/>
    <col min="13580" max="13824" width="9.140625" style="2"/>
    <col min="13825" max="13825" width="4.7109375" style="2" customWidth="1"/>
    <col min="13826" max="13826" width="69.7109375" style="2" customWidth="1"/>
    <col min="13827" max="13827" width="13.28515625" style="2" customWidth="1"/>
    <col min="13828" max="13828" width="12.28515625" style="2" bestFit="1" customWidth="1"/>
    <col min="13829" max="13829" width="12.5703125" style="2" customWidth="1"/>
    <col min="13830" max="13830" width="12.85546875" style="2" customWidth="1"/>
    <col min="13831" max="13831" width="12.28515625" style="2" bestFit="1" customWidth="1"/>
    <col min="13832" max="13832" width="9.85546875" style="2" bestFit="1" customWidth="1"/>
    <col min="13833" max="13833" width="14.42578125" style="2" customWidth="1"/>
    <col min="13834" max="13835" width="9.85546875" style="2" bestFit="1" customWidth="1"/>
    <col min="13836" max="14080" width="9.140625" style="2"/>
    <col min="14081" max="14081" width="4.7109375" style="2" customWidth="1"/>
    <col min="14082" max="14082" width="69.7109375" style="2" customWidth="1"/>
    <col min="14083" max="14083" width="13.28515625" style="2" customWidth="1"/>
    <col min="14084" max="14084" width="12.28515625" style="2" bestFit="1" customWidth="1"/>
    <col min="14085" max="14085" width="12.5703125" style="2" customWidth="1"/>
    <col min="14086" max="14086" width="12.85546875" style="2" customWidth="1"/>
    <col min="14087" max="14087" width="12.28515625" style="2" bestFit="1" customWidth="1"/>
    <col min="14088" max="14088" width="9.85546875" style="2" bestFit="1" customWidth="1"/>
    <col min="14089" max="14089" width="14.42578125" style="2" customWidth="1"/>
    <col min="14090" max="14091" width="9.85546875" style="2" bestFit="1" customWidth="1"/>
    <col min="14092" max="14336" width="9.140625" style="2"/>
    <col min="14337" max="14337" width="4.7109375" style="2" customWidth="1"/>
    <col min="14338" max="14338" width="69.7109375" style="2" customWidth="1"/>
    <col min="14339" max="14339" width="13.28515625" style="2" customWidth="1"/>
    <col min="14340" max="14340" width="12.28515625" style="2" bestFit="1" customWidth="1"/>
    <col min="14341" max="14341" width="12.5703125" style="2" customWidth="1"/>
    <col min="14342" max="14342" width="12.85546875" style="2" customWidth="1"/>
    <col min="14343" max="14343" width="12.28515625" style="2" bestFit="1" customWidth="1"/>
    <col min="14344" max="14344" width="9.85546875" style="2" bestFit="1" customWidth="1"/>
    <col min="14345" max="14345" width="14.42578125" style="2" customWidth="1"/>
    <col min="14346" max="14347" width="9.85546875" style="2" bestFit="1" customWidth="1"/>
    <col min="14348" max="14592" width="9.140625" style="2"/>
    <col min="14593" max="14593" width="4.7109375" style="2" customWidth="1"/>
    <col min="14594" max="14594" width="69.7109375" style="2" customWidth="1"/>
    <col min="14595" max="14595" width="13.28515625" style="2" customWidth="1"/>
    <col min="14596" max="14596" width="12.28515625" style="2" bestFit="1" customWidth="1"/>
    <col min="14597" max="14597" width="12.5703125" style="2" customWidth="1"/>
    <col min="14598" max="14598" width="12.85546875" style="2" customWidth="1"/>
    <col min="14599" max="14599" width="12.28515625" style="2" bestFit="1" customWidth="1"/>
    <col min="14600" max="14600" width="9.85546875" style="2" bestFit="1" customWidth="1"/>
    <col min="14601" max="14601" width="14.42578125" style="2" customWidth="1"/>
    <col min="14602" max="14603" width="9.85546875" style="2" bestFit="1" customWidth="1"/>
    <col min="14604" max="14848" width="9.140625" style="2"/>
    <col min="14849" max="14849" width="4.7109375" style="2" customWidth="1"/>
    <col min="14850" max="14850" width="69.7109375" style="2" customWidth="1"/>
    <col min="14851" max="14851" width="13.28515625" style="2" customWidth="1"/>
    <col min="14852" max="14852" width="12.28515625" style="2" bestFit="1" customWidth="1"/>
    <col min="14853" max="14853" width="12.5703125" style="2" customWidth="1"/>
    <col min="14854" max="14854" width="12.85546875" style="2" customWidth="1"/>
    <col min="14855" max="14855" width="12.28515625" style="2" bestFit="1" customWidth="1"/>
    <col min="14856" max="14856" width="9.85546875" style="2" bestFit="1" customWidth="1"/>
    <col min="14857" max="14857" width="14.42578125" style="2" customWidth="1"/>
    <col min="14858" max="14859" width="9.85546875" style="2" bestFit="1" customWidth="1"/>
    <col min="14860" max="15104" width="9.140625" style="2"/>
    <col min="15105" max="15105" width="4.7109375" style="2" customWidth="1"/>
    <col min="15106" max="15106" width="69.7109375" style="2" customWidth="1"/>
    <col min="15107" max="15107" width="13.28515625" style="2" customWidth="1"/>
    <col min="15108" max="15108" width="12.28515625" style="2" bestFit="1" customWidth="1"/>
    <col min="15109" max="15109" width="12.5703125" style="2" customWidth="1"/>
    <col min="15110" max="15110" width="12.85546875" style="2" customWidth="1"/>
    <col min="15111" max="15111" width="12.28515625" style="2" bestFit="1" customWidth="1"/>
    <col min="15112" max="15112" width="9.85546875" style="2" bestFit="1" customWidth="1"/>
    <col min="15113" max="15113" width="14.42578125" style="2" customWidth="1"/>
    <col min="15114" max="15115" width="9.85546875" style="2" bestFit="1" customWidth="1"/>
    <col min="15116" max="15360" width="9.140625" style="2"/>
    <col min="15361" max="15361" width="4.7109375" style="2" customWidth="1"/>
    <col min="15362" max="15362" width="69.7109375" style="2" customWidth="1"/>
    <col min="15363" max="15363" width="13.28515625" style="2" customWidth="1"/>
    <col min="15364" max="15364" width="12.28515625" style="2" bestFit="1" customWidth="1"/>
    <col min="15365" max="15365" width="12.5703125" style="2" customWidth="1"/>
    <col min="15366" max="15366" width="12.85546875" style="2" customWidth="1"/>
    <col min="15367" max="15367" width="12.28515625" style="2" bestFit="1" customWidth="1"/>
    <col min="15368" max="15368" width="9.85546875" style="2" bestFit="1" customWidth="1"/>
    <col min="15369" max="15369" width="14.42578125" style="2" customWidth="1"/>
    <col min="15370" max="15371" width="9.85546875" style="2" bestFit="1" customWidth="1"/>
    <col min="15372" max="15616" width="9.140625" style="2"/>
    <col min="15617" max="15617" width="4.7109375" style="2" customWidth="1"/>
    <col min="15618" max="15618" width="69.7109375" style="2" customWidth="1"/>
    <col min="15619" max="15619" width="13.28515625" style="2" customWidth="1"/>
    <col min="15620" max="15620" width="12.28515625" style="2" bestFit="1" customWidth="1"/>
    <col min="15621" max="15621" width="12.5703125" style="2" customWidth="1"/>
    <col min="15622" max="15622" width="12.85546875" style="2" customWidth="1"/>
    <col min="15623" max="15623" width="12.28515625" style="2" bestFit="1" customWidth="1"/>
    <col min="15624" max="15624" width="9.85546875" style="2" bestFit="1" customWidth="1"/>
    <col min="15625" max="15625" width="14.42578125" style="2" customWidth="1"/>
    <col min="15626" max="15627" width="9.85546875" style="2" bestFit="1" customWidth="1"/>
    <col min="15628" max="15872" width="9.140625" style="2"/>
    <col min="15873" max="15873" width="4.7109375" style="2" customWidth="1"/>
    <col min="15874" max="15874" width="69.7109375" style="2" customWidth="1"/>
    <col min="15875" max="15875" width="13.28515625" style="2" customWidth="1"/>
    <col min="15876" max="15876" width="12.28515625" style="2" bestFit="1" customWidth="1"/>
    <col min="15877" max="15877" width="12.5703125" style="2" customWidth="1"/>
    <col min="15878" max="15878" width="12.85546875" style="2" customWidth="1"/>
    <col min="15879" max="15879" width="12.28515625" style="2" bestFit="1" customWidth="1"/>
    <col min="15880" max="15880" width="9.85546875" style="2" bestFit="1" customWidth="1"/>
    <col min="15881" max="15881" width="14.42578125" style="2" customWidth="1"/>
    <col min="15882" max="15883" width="9.85546875" style="2" bestFit="1" customWidth="1"/>
    <col min="15884" max="16128" width="9.140625" style="2"/>
    <col min="16129" max="16129" width="4.7109375" style="2" customWidth="1"/>
    <col min="16130" max="16130" width="69.7109375" style="2" customWidth="1"/>
    <col min="16131" max="16131" width="13.28515625" style="2" customWidth="1"/>
    <col min="16132" max="16132" width="12.28515625" style="2" bestFit="1" customWidth="1"/>
    <col min="16133" max="16133" width="12.5703125" style="2" customWidth="1"/>
    <col min="16134" max="16134" width="12.85546875" style="2" customWidth="1"/>
    <col min="16135" max="16135" width="12.28515625" style="2" bestFit="1" customWidth="1"/>
    <col min="16136" max="16136" width="9.85546875" style="2" bestFit="1" customWidth="1"/>
    <col min="16137" max="16137" width="14.42578125" style="2" customWidth="1"/>
    <col min="16138" max="16139" width="9.85546875" style="2" bestFit="1" customWidth="1"/>
    <col min="16140" max="16384" width="9.140625" style="2"/>
  </cols>
  <sheetData>
    <row r="2" spans="1:10" ht="18.75" x14ac:dyDescent="0.3">
      <c r="A2" s="17" t="s">
        <v>86</v>
      </c>
      <c r="B2" s="17"/>
      <c r="C2" s="17"/>
      <c r="D2" s="17"/>
      <c r="E2" s="17"/>
      <c r="F2" s="17"/>
      <c r="G2" s="17"/>
    </row>
    <row r="3" spans="1:10" ht="18.75" x14ac:dyDescent="0.3">
      <c r="A3" s="17" t="s">
        <v>87</v>
      </c>
      <c r="B3" s="17"/>
      <c r="C3" s="17"/>
      <c r="D3" s="17"/>
      <c r="E3" s="17"/>
      <c r="F3" s="17"/>
      <c r="G3" s="17"/>
    </row>
    <row r="4" spans="1:10" ht="18.75" x14ac:dyDescent="0.3">
      <c r="A4" s="18" t="s">
        <v>88</v>
      </c>
      <c r="B4" s="17"/>
      <c r="C4" s="17"/>
      <c r="D4" s="17"/>
      <c r="E4" s="17"/>
      <c r="F4" s="17"/>
      <c r="G4" s="17"/>
    </row>
    <row r="5" spans="1:10" x14ac:dyDescent="0.25">
      <c r="I5" s="2" t="s">
        <v>0</v>
      </c>
      <c r="J5" s="2" t="s">
        <v>0</v>
      </c>
    </row>
    <row r="6" spans="1:10" x14ac:dyDescent="0.25">
      <c r="A6" s="19" t="s">
        <v>1</v>
      </c>
      <c r="B6" s="19"/>
      <c r="C6" s="3">
        <v>4.5076999999999998</v>
      </c>
      <c r="D6" s="3" t="s">
        <v>2</v>
      </c>
      <c r="I6" s="2">
        <v>0.19</v>
      </c>
      <c r="J6" s="2">
        <v>0.24</v>
      </c>
    </row>
    <row r="8" spans="1:10" x14ac:dyDescent="0.25">
      <c r="A8" s="20" t="s">
        <v>3</v>
      </c>
      <c r="B8" s="20" t="s">
        <v>4</v>
      </c>
      <c r="C8" s="20" t="s">
        <v>5</v>
      </c>
      <c r="D8" s="20"/>
      <c r="E8" s="6" t="s">
        <v>0</v>
      </c>
      <c r="F8" s="20" t="s">
        <v>6</v>
      </c>
      <c r="G8" s="20"/>
    </row>
    <row r="9" spans="1:10" x14ac:dyDescent="0.25">
      <c r="A9" s="20"/>
      <c r="B9" s="20"/>
      <c r="C9" s="6" t="s">
        <v>7</v>
      </c>
      <c r="D9" s="6" t="s">
        <v>8</v>
      </c>
      <c r="E9" s="6" t="s">
        <v>7</v>
      </c>
      <c r="F9" s="6" t="s">
        <v>7</v>
      </c>
      <c r="G9" s="6" t="s">
        <v>8</v>
      </c>
    </row>
    <row r="10" spans="1:10" x14ac:dyDescent="0.25">
      <c r="A10" s="21" t="s">
        <v>9</v>
      </c>
      <c r="B10" s="21"/>
      <c r="C10" s="21"/>
      <c r="D10" s="21"/>
      <c r="E10" s="21"/>
      <c r="F10" s="21"/>
      <c r="G10" s="21"/>
    </row>
    <row r="11" spans="1:10" x14ac:dyDescent="0.25">
      <c r="A11" s="4" t="s">
        <v>10</v>
      </c>
      <c r="B11" s="4" t="s">
        <v>11</v>
      </c>
      <c r="C11" s="8">
        <v>0</v>
      </c>
      <c r="D11" s="8">
        <f>C11/$C$6</f>
        <v>0</v>
      </c>
      <c r="E11" s="8">
        <v>0</v>
      </c>
      <c r="F11" s="8">
        <f>C11+E11</f>
        <v>0</v>
      </c>
      <c r="G11" s="8">
        <f>F11/$C$6</f>
        <v>0</v>
      </c>
    </row>
    <row r="12" spans="1:10" x14ac:dyDescent="0.25">
      <c r="A12" s="4" t="s">
        <v>12</v>
      </c>
      <c r="B12" s="4" t="s">
        <v>13</v>
      </c>
      <c r="C12" s="8">
        <v>8.77698</v>
      </c>
      <c r="D12" s="8">
        <f>C12/$C$6</f>
        <v>1.9471082813851854</v>
      </c>
      <c r="E12" s="8">
        <f>C12*I6</f>
        <v>1.6676261999999999</v>
      </c>
      <c r="F12" s="8">
        <f>C12+E12</f>
        <v>10.444606199999999</v>
      </c>
      <c r="G12" s="8">
        <f>F12/$C$6</f>
        <v>2.3170588548483706</v>
      </c>
      <c r="I12" s="2">
        <v>8776.98</v>
      </c>
    </row>
    <row r="13" spans="1:10" ht="30" x14ac:dyDescent="0.25">
      <c r="A13" s="4" t="s">
        <v>14</v>
      </c>
      <c r="B13" s="5" t="s">
        <v>15</v>
      </c>
      <c r="C13" s="8">
        <v>40.142749999999999</v>
      </c>
      <c r="D13" s="8">
        <f>C13/$C$6</f>
        <v>8.9053730283736723</v>
      </c>
      <c r="E13" s="8">
        <f>C13*I6</f>
        <v>7.6271224999999996</v>
      </c>
      <c r="F13" s="8">
        <f>C13+E13</f>
        <v>47.769872499999998</v>
      </c>
      <c r="G13" s="8">
        <f>F13/$C$6</f>
        <v>10.597393903764669</v>
      </c>
      <c r="I13" s="2">
        <v>40142.75</v>
      </c>
    </row>
    <row r="14" spans="1:10" x14ac:dyDescent="0.25">
      <c r="A14" s="14" t="s">
        <v>16</v>
      </c>
      <c r="B14" s="14"/>
      <c r="C14" s="9">
        <f>SUM(C11:C13)</f>
        <v>48.919730000000001</v>
      </c>
      <c r="D14" s="9">
        <f>SUM(D11:D13)</f>
        <v>10.852481309758858</v>
      </c>
      <c r="E14" s="9">
        <f>SUM(E11:E13)</f>
        <v>9.2947486999999995</v>
      </c>
      <c r="F14" s="9">
        <f>SUM(F11:F13)</f>
        <v>58.214478700000001</v>
      </c>
      <c r="G14" s="9">
        <f>SUM(G11:G13)</f>
        <v>12.91445275861304</v>
      </c>
    </row>
    <row r="15" spans="1:10" x14ac:dyDescent="0.25">
      <c r="A15" s="21" t="s">
        <v>17</v>
      </c>
      <c r="B15" s="21"/>
      <c r="C15" s="21"/>
      <c r="D15" s="21"/>
      <c r="E15" s="21"/>
      <c r="F15" s="21"/>
      <c r="G15" s="21"/>
    </row>
    <row r="16" spans="1:10" ht="30" x14ac:dyDescent="0.25">
      <c r="A16" s="4" t="s">
        <v>18</v>
      </c>
      <c r="B16" s="5" t="s">
        <v>19</v>
      </c>
      <c r="C16" s="8">
        <v>0</v>
      </c>
      <c r="D16" s="8">
        <f>C16/$C$6</f>
        <v>0</v>
      </c>
      <c r="E16" s="8">
        <f>C16*I6</f>
        <v>0</v>
      </c>
      <c r="F16" s="8">
        <f>C16+E16</f>
        <v>0</v>
      </c>
      <c r="G16" s="8">
        <f>F16/$C$6</f>
        <v>0</v>
      </c>
    </row>
    <row r="17" spans="1:7" x14ac:dyDescent="0.25">
      <c r="A17" s="14" t="s">
        <v>20</v>
      </c>
      <c r="B17" s="14"/>
      <c r="C17" s="9">
        <f>C16</f>
        <v>0</v>
      </c>
      <c r="D17" s="9">
        <f>D16</f>
        <v>0</v>
      </c>
      <c r="E17" s="9">
        <f>E16</f>
        <v>0</v>
      </c>
      <c r="F17" s="9">
        <f>F16</f>
        <v>0</v>
      </c>
      <c r="G17" s="9">
        <f>G16</f>
        <v>0</v>
      </c>
    </row>
    <row r="18" spans="1:7" x14ac:dyDescent="0.25">
      <c r="A18" s="14" t="s">
        <v>21</v>
      </c>
      <c r="B18" s="14"/>
      <c r="C18" s="14"/>
      <c r="D18" s="14"/>
      <c r="E18" s="14"/>
      <c r="F18" s="14"/>
      <c r="G18" s="14"/>
    </row>
    <row r="19" spans="1:7" x14ac:dyDescent="0.25">
      <c r="A19" s="4" t="s">
        <v>22</v>
      </c>
      <c r="B19" s="5" t="s">
        <v>23</v>
      </c>
      <c r="C19" s="8">
        <v>6.2</v>
      </c>
      <c r="D19" s="8">
        <f>C19/$C$6</f>
        <v>1.3754242740200102</v>
      </c>
      <c r="E19" s="8">
        <f>C19*J6</f>
        <v>1.488</v>
      </c>
      <c r="F19" s="8">
        <f>C19+E19</f>
        <v>7.6880000000000006</v>
      </c>
      <c r="G19" s="8">
        <f>F19/$C$6</f>
        <v>1.705526099784813</v>
      </c>
    </row>
    <row r="20" spans="1:7" ht="30" x14ac:dyDescent="0.25">
      <c r="A20" s="4" t="s">
        <v>24</v>
      </c>
      <c r="B20" s="5" t="s">
        <v>25</v>
      </c>
      <c r="C20" s="8">
        <f>C21+C22</f>
        <v>3.6</v>
      </c>
      <c r="D20" s="8">
        <f>D21+D22</f>
        <v>0.7986334494309737</v>
      </c>
      <c r="E20" s="8">
        <f>E21+E22</f>
        <v>0.86399999999999999</v>
      </c>
      <c r="F20" s="8">
        <f>F21+F22</f>
        <v>4.4640000000000004</v>
      </c>
      <c r="G20" s="8">
        <f>G21+G22</f>
        <v>0.99030547729440743</v>
      </c>
    </row>
    <row r="21" spans="1:7" ht="30" x14ac:dyDescent="0.25">
      <c r="A21" s="4" t="s">
        <v>26</v>
      </c>
      <c r="B21" s="5" t="s">
        <v>27</v>
      </c>
      <c r="C21" s="8">
        <v>3.6</v>
      </c>
      <c r="D21" s="8">
        <f>C21/$C$6</f>
        <v>0.7986334494309737</v>
      </c>
      <c r="E21" s="8">
        <f>C21*$J$6</f>
        <v>0.86399999999999999</v>
      </c>
      <c r="F21" s="8">
        <f>C21+E21</f>
        <v>4.4640000000000004</v>
      </c>
      <c r="G21" s="8">
        <f>F21/$C$6</f>
        <v>0.99030547729440743</v>
      </c>
    </row>
    <row r="22" spans="1:7" x14ac:dyDescent="0.25">
      <c r="A22" s="4" t="s">
        <v>28</v>
      </c>
      <c r="B22" s="5" t="s">
        <v>29</v>
      </c>
      <c r="C22" s="8">
        <v>0</v>
      </c>
      <c r="D22" s="8">
        <f>C22/$C$6</f>
        <v>0</v>
      </c>
      <c r="E22" s="8">
        <f>C22*$I$6</f>
        <v>0</v>
      </c>
      <c r="F22" s="8">
        <f>C22+E22</f>
        <v>0</v>
      </c>
      <c r="G22" s="8">
        <f>F22/$C$6</f>
        <v>0</v>
      </c>
    </row>
    <row r="23" spans="1:7" x14ac:dyDescent="0.25">
      <c r="A23" s="4" t="s">
        <v>30</v>
      </c>
      <c r="B23" s="5" t="s">
        <v>31</v>
      </c>
      <c r="C23" s="8">
        <f>C24+C25</f>
        <v>20.745449999999998</v>
      </c>
      <c r="D23" s="8">
        <f>D24+D25</f>
        <v>4.6022250815271644</v>
      </c>
      <c r="E23" s="8">
        <f>E24+E25</f>
        <v>4.2839080000000003</v>
      </c>
      <c r="F23" s="8">
        <f>F24+F25</f>
        <v>25.029358000000002</v>
      </c>
      <c r="G23" s="8">
        <f>G24+G25</f>
        <v>5.552578476828538</v>
      </c>
    </row>
    <row r="24" spans="1:7" x14ac:dyDescent="0.25">
      <c r="A24" s="4" t="s">
        <v>32</v>
      </c>
      <c r="B24" s="5" t="s">
        <v>33</v>
      </c>
      <c r="C24" s="2">
        <v>6.8454499999999996</v>
      </c>
      <c r="D24" s="8">
        <f>C24/$C$6</f>
        <v>1.5186125962242385</v>
      </c>
      <c r="E24" s="8">
        <f>C24*J6</f>
        <v>1.6429079999999998</v>
      </c>
      <c r="F24" s="8">
        <f>C24+E24</f>
        <v>8.4883579999999998</v>
      </c>
      <c r="G24" s="8">
        <f>F24/$C$6</f>
        <v>1.8830796193180559</v>
      </c>
    </row>
    <row r="25" spans="1:7" x14ac:dyDescent="0.25">
      <c r="A25" s="4" t="s">
        <v>34</v>
      </c>
      <c r="B25" s="5" t="s">
        <v>35</v>
      </c>
      <c r="C25" s="8">
        <v>13.9</v>
      </c>
      <c r="D25" s="8">
        <f>C25/$C$6</f>
        <v>3.0836124853029263</v>
      </c>
      <c r="E25" s="8">
        <f>C25*I6</f>
        <v>2.641</v>
      </c>
      <c r="F25" s="8">
        <f>C25+E25</f>
        <v>16.541</v>
      </c>
      <c r="G25" s="8">
        <f>F25/$C$6</f>
        <v>3.6694988575104821</v>
      </c>
    </row>
    <row r="26" spans="1:7" x14ac:dyDescent="0.25">
      <c r="A26" s="4" t="s">
        <v>36</v>
      </c>
      <c r="B26" s="5" t="s">
        <v>37</v>
      </c>
      <c r="C26" s="8">
        <v>0</v>
      </c>
      <c r="D26" s="8">
        <f>C26/$C$6</f>
        <v>0</v>
      </c>
      <c r="E26" s="8">
        <f>C26*$I$6</f>
        <v>0</v>
      </c>
      <c r="F26" s="8">
        <f>C26+E26</f>
        <v>0</v>
      </c>
      <c r="G26" s="8">
        <f>F26/$C$6</f>
        <v>0</v>
      </c>
    </row>
    <row r="27" spans="1:7" x14ac:dyDescent="0.25">
      <c r="A27" s="4" t="s">
        <v>38</v>
      </c>
      <c r="B27" s="5" t="s">
        <v>39</v>
      </c>
      <c r="C27" s="8">
        <v>0</v>
      </c>
      <c r="D27" s="8">
        <f>C27/$C$6</f>
        <v>0</v>
      </c>
      <c r="E27" s="8">
        <f>C27*$I$6</f>
        <v>0</v>
      </c>
      <c r="F27" s="8">
        <f>C27+E27</f>
        <v>0</v>
      </c>
      <c r="G27" s="8">
        <f>F27/$C$6</f>
        <v>0</v>
      </c>
    </row>
    <row r="28" spans="1:7" x14ac:dyDescent="0.25">
      <c r="A28" s="4" t="s">
        <v>40</v>
      </c>
      <c r="B28" s="5" t="s">
        <v>41</v>
      </c>
      <c r="C28" s="8">
        <f>C29+C30</f>
        <v>4</v>
      </c>
      <c r="D28" s="8">
        <f>D29+D30</f>
        <v>0.88737049936774859</v>
      </c>
      <c r="E28" s="8">
        <f>E29+E30</f>
        <v>0.76</v>
      </c>
      <c r="F28" s="8">
        <f>F29+F30</f>
        <v>4.76</v>
      </c>
      <c r="G28" s="8">
        <f>G29+G30</f>
        <v>1.0559708942476207</v>
      </c>
    </row>
    <row r="29" spans="1:7" x14ac:dyDescent="0.25">
      <c r="A29" s="4" t="s">
        <v>42</v>
      </c>
      <c r="B29" s="5" t="s">
        <v>43</v>
      </c>
      <c r="C29" s="8">
        <v>0</v>
      </c>
      <c r="D29" s="8">
        <f>C29/$C$6</f>
        <v>0</v>
      </c>
      <c r="E29" s="8">
        <f>C29*$I$6</f>
        <v>0</v>
      </c>
      <c r="F29" s="8">
        <f>C29+E29</f>
        <v>0</v>
      </c>
      <c r="G29" s="8">
        <f>F29/$C$6</f>
        <v>0</v>
      </c>
    </row>
    <row r="30" spans="1:7" x14ac:dyDescent="0.25">
      <c r="A30" s="4" t="s">
        <v>44</v>
      </c>
      <c r="B30" s="4" t="s">
        <v>41</v>
      </c>
      <c r="C30" s="8">
        <v>4</v>
      </c>
      <c r="D30" s="8">
        <f>C30/$C$6</f>
        <v>0.88737049936774859</v>
      </c>
      <c r="E30" s="8">
        <f>C30*$I$6</f>
        <v>0.76</v>
      </c>
      <c r="F30" s="8">
        <f>C30+E30</f>
        <v>4.76</v>
      </c>
      <c r="G30" s="8">
        <f>F30/$C$6</f>
        <v>1.0559708942476207</v>
      </c>
    </row>
    <row r="31" spans="1:7" x14ac:dyDescent="0.25">
      <c r="A31" s="14" t="s">
        <v>45</v>
      </c>
      <c r="B31" s="14"/>
      <c r="C31" s="9">
        <f>C19+C20+C23+C26+C27+C28</f>
        <v>34.545450000000002</v>
      </c>
      <c r="D31" s="9">
        <f>D19+D20+D23+D26+D27+D28</f>
        <v>7.663653304345897</v>
      </c>
      <c r="E31" s="9">
        <f>E19+E20+E23+E26+E27+E28</f>
        <v>7.3959080000000004</v>
      </c>
      <c r="F31" s="9">
        <f>F19+F20+F23+F26+F27+F28</f>
        <v>41.941358000000001</v>
      </c>
      <c r="G31" s="9">
        <f>G19+G20+G23+G26+G27+G28</f>
        <v>9.3043809481553783</v>
      </c>
    </row>
    <row r="32" spans="1:7" x14ac:dyDescent="0.25">
      <c r="A32" s="14" t="s">
        <v>46</v>
      </c>
      <c r="B32" s="14"/>
      <c r="C32" s="14"/>
      <c r="D32" s="14"/>
      <c r="E32" s="14"/>
      <c r="F32" s="14"/>
      <c r="G32" s="14"/>
    </row>
    <row r="33" spans="1:11" x14ac:dyDescent="0.25">
      <c r="A33" s="4" t="s">
        <v>47</v>
      </c>
      <c r="B33" s="4" t="s">
        <v>48</v>
      </c>
      <c r="C33" s="8">
        <v>3028.97705</v>
      </c>
      <c r="D33" s="8">
        <f t="shared" ref="D33:D38" si="0">C33/$C$6</f>
        <v>671.95621935798749</v>
      </c>
      <c r="E33" s="8">
        <f>C33*$I$6</f>
        <v>575.50563950000003</v>
      </c>
      <c r="F33" s="8">
        <f t="shared" ref="F33:F38" si="1">C33+E33</f>
        <v>3604.4826895000001</v>
      </c>
      <c r="G33" s="8">
        <f t="shared" ref="G33:G38" si="2">F33/$C$6</f>
        <v>799.62790103600514</v>
      </c>
      <c r="I33" s="11">
        <v>600249.56999999995</v>
      </c>
      <c r="J33" s="11">
        <v>107766.41</v>
      </c>
      <c r="K33" s="11">
        <f>I33+J33</f>
        <v>708015.98</v>
      </c>
    </row>
    <row r="34" spans="1:11" x14ac:dyDescent="0.25">
      <c r="A34" s="4" t="s">
        <v>49</v>
      </c>
      <c r="B34" s="4" t="s">
        <v>50</v>
      </c>
      <c r="C34" s="8">
        <f>'[1]C4.O1'!D21</f>
        <v>0</v>
      </c>
      <c r="D34" s="8">
        <f t="shared" si="0"/>
        <v>0</v>
      </c>
      <c r="E34" s="8">
        <f>C34*0.24</f>
        <v>0</v>
      </c>
      <c r="F34" s="8">
        <f t="shared" si="1"/>
        <v>0</v>
      </c>
      <c r="G34" s="8">
        <f t="shared" si="2"/>
        <v>0</v>
      </c>
      <c r="I34" s="11">
        <v>1143216.22</v>
      </c>
      <c r="J34" s="11">
        <v>710159.61</v>
      </c>
      <c r="K34" s="11">
        <f t="shared" ref="K34:K37" si="3">I34+J34</f>
        <v>1853375.83</v>
      </c>
    </row>
    <row r="35" spans="1:11" x14ac:dyDescent="0.25">
      <c r="A35" s="4" t="s">
        <v>51</v>
      </c>
      <c r="B35" s="4" t="s">
        <v>52</v>
      </c>
      <c r="C35" s="8">
        <f>'[1]C4.O1'!D24</f>
        <v>0</v>
      </c>
      <c r="D35" s="8">
        <f t="shared" si="0"/>
        <v>0</v>
      </c>
      <c r="E35" s="8">
        <f>C35*0.24</f>
        <v>0</v>
      </c>
      <c r="F35" s="8">
        <f t="shared" si="1"/>
        <v>0</v>
      </c>
      <c r="G35" s="8">
        <f t="shared" si="2"/>
        <v>0</v>
      </c>
      <c r="I35" s="11">
        <v>189663.99</v>
      </c>
      <c r="J35" s="11"/>
      <c r="K35" s="11">
        <f t="shared" si="3"/>
        <v>189663.99</v>
      </c>
    </row>
    <row r="36" spans="1:11" x14ac:dyDescent="0.25">
      <c r="A36" s="4" t="s">
        <v>53</v>
      </c>
      <c r="B36" s="4" t="s">
        <v>54</v>
      </c>
      <c r="C36" s="8">
        <f>'[1]C4.O1'!D25</f>
        <v>0</v>
      </c>
      <c r="D36" s="8">
        <f t="shared" si="0"/>
        <v>0</v>
      </c>
      <c r="E36" s="8">
        <f>C36*0.24</f>
        <v>0</v>
      </c>
      <c r="F36" s="8">
        <f t="shared" si="1"/>
        <v>0</v>
      </c>
      <c r="G36" s="8">
        <f t="shared" si="2"/>
        <v>0</v>
      </c>
      <c r="I36" s="11">
        <v>64696</v>
      </c>
      <c r="J36" s="11"/>
      <c r="K36" s="11">
        <f t="shared" si="3"/>
        <v>64696</v>
      </c>
    </row>
    <row r="37" spans="1:11" x14ac:dyDescent="0.25">
      <c r="A37" s="4" t="s">
        <v>55</v>
      </c>
      <c r="B37" s="4" t="s">
        <v>56</v>
      </c>
      <c r="C37" s="8">
        <f>'[1]C4.O1'!D26</f>
        <v>0</v>
      </c>
      <c r="D37" s="8">
        <f t="shared" si="0"/>
        <v>0</v>
      </c>
      <c r="E37" s="8">
        <f>C37*0.24</f>
        <v>0</v>
      </c>
      <c r="F37" s="8">
        <f t="shared" si="1"/>
        <v>0</v>
      </c>
      <c r="G37" s="8">
        <f t="shared" si="2"/>
        <v>0</v>
      </c>
      <c r="I37" s="11">
        <v>159422.24</v>
      </c>
      <c r="J37" s="11"/>
      <c r="K37" s="11">
        <f t="shared" si="3"/>
        <v>159422.24</v>
      </c>
    </row>
    <row r="38" spans="1:11" x14ac:dyDescent="0.25">
      <c r="A38" s="4" t="s">
        <v>57</v>
      </c>
      <c r="B38" s="4" t="s">
        <v>58</v>
      </c>
      <c r="C38" s="8">
        <v>0</v>
      </c>
      <c r="D38" s="8">
        <f t="shared" si="0"/>
        <v>0</v>
      </c>
      <c r="E38" s="8">
        <f>C38*0.24</f>
        <v>0</v>
      </c>
      <c r="F38" s="8">
        <f t="shared" si="1"/>
        <v>0</v>
      </c>
      <c r="G38" s="8">
        <f t="shared" si="2"/>
        <v>0</v>
      </c>
      <c r="I38" s="11">
        <v>53803.01</v>
      </c>
      <c r="J38" s="11"/>
      <c r="K38" s="11">
        <f>I38+J38</f>
        <v>53803.01</v>
      </c>
    </row>
    <row r="39" spans="1:11" x14ac:dyDescent="0.25">
      <c r="A39" s="14" t="s">
        <v>59</v>
      </c>
      <c r="B39" s="14"/>
      <c r="C39" s="9">
        <f>C33+C34+C35+C36+C37+C38</f>
        <v>3028.97705</v>
      </c>
      <c r="D39" s="9">
        <f>D33+D34+D35+D36+D37+D38</f>
        <v>671.95621935798749</v>
      </c>
      <c r="E39" s="9">
        <f>E33+E34+E35+E36+E37+E38</f>
        <v>575.50563950000003</v>
      </c>
      <c r="F39" s="9">
        <f>F33+F34+F35+F36+F37+F38</f>
        <v>3604.4826895000001</v>
      </c>
      <c r="G39" s="9">
        <f>G33+G34+G35+G36+G37+G38</f>
        <v>799.62790103600514</v>
      </c>
      <c r="I39" s="12">
        <f>SUM(I33:I38)</f>
        <v>2211051.0299999998</v>
      </c>
      <c r="J39" s="11">
        <f>SUM(J33:J34)</f>
        <v>817926.02</v>
      </c>
      <c r="K39" s="11">
        <f>SUM(K33:K38)</f>
        <v>3028977.05</v>
      </c>
    </row>
    <row r="40" spans="1:11" x14ac:dyDescent="0.25">
      <c r="A40" s="14" t="s">
        <v>60</v>
      </c>
      <c r="B40" s="14"/>
      <c r="C40" s="14"/>
      <c r="D40" s="14"/>
      <c r="E40" s="14"/>
      <c r="F40" s="14"/>
      <c r="G40" s="14"/>
    </row>
    <row r="41" spans="1:11" x14ac:dyDescent="0.25">
      <c r="A41" s="4" t="s">
        <v>61</v>
      </c>
      <c r="B41" s="4" t="s">
        <v>62</v>
      </c>
      <c r="C41" s="8">
        <f>C42+C43</f>
        <v>39.806780000000003</v>
      </c>
      <c r="D41" s="8">
        <f>D42+D43</f>
        <v>8.8308405617055268</v>
      </c>
      <c r="E41" s="8">
        <f>E42+E43</f>
        <v>7.5632882000000006</v>
      </c>
      <c r="F41" s="8">
        <f>F42+F43</f>
        <v>47.370068200000006</v>
      </c>
      <c r="G41" s="8">
        <f>G42+G43</f>
        <v>10.508700268429578</v>
      </c>
    </row>
    <row r="42" spans="1:11" x14ac:dyDescent="0.25">
      <c r="A42" s="4" t="s">
        <v>63</v>
      </c>
      <c r="B42" s="4" t="s">
        <v>64</v>
      </c>
      <c r="C42" s="8">
        <v>39.806780000000003</v>
      </c>
      <c r="D42" s="8">
        <f>C42/$C$6</f>
        <v>8.8308405617055268</v>
      </c>
      <c r="E42" s="8">
        <f>C42*I6</f>
        <v>7.5632882000000006</v>
      </c>
      <c r="F42" s="8">
        <f>C42+E42</f>
        <v>47.370068200000006</v>
      </c>
      <c r="G42" s="8">
        <f>F42/$C$6</f>
        <v>10.508700268429578</v>
      </c>
      <c r="I42" s="2">
        <v>2259970.7599999998</v>
      </c>
    </row>
    <row r="43" spans="1:11" x14ac:dyDescent="0.25">
      <c r="A43" s="4" t="s">
        <v>65</v>
      </c>
      <c r="B43" s="4" t="s">
        <v>66</v>
      </c>
      <c r="C43" s="8">
        <v>0</v>
      </c>
      <c r="D43" s="8">
        <f>C43/$C$6</f>
        <v>0</v>
      </c>
      <c r="E43" s="8">
        <f>C43*I6</f>
        <v>0</v>
      </c>
      <c r="F43" s="8">
        <f>C43+E43</f>
        <v>0</v>
      </c>
      <c r="G43" s="8">
        <f>F43/$C$6</f>
        <v>0</v>
      </c>
      <c r="I43" s="2">
        <v>857732.8</v>
      </c>
    </row>
    <row r="44" spans="1:11" x14ac:dyDescent="0.25">
      <c r="A44" s="4" t="s">
        <v>67</v>
      </c>
      <c r="B44" s="4" t="s">
        <v>68</v>
      </c>
      <c r="C44" s="8">
        <f>(C12+C13+C17+C33+C34+C42)*1.1/100</f>
        <v>34.294739160000006</v>
      </c>
      <c r="D44" s="8">
        <f>C44/$C$6</f>
        <v>7.6080349535239717</v>
      </c>
      <c r="E44" s="8">
        <v>0</v>
      </c>
      <c r="F44" s="8">
        <f>C44+E44</f>
        <v>34.294739160000006</v>
      </c>
      <c r="G44" s="8">
        <f>F44/$C$6</f>
        <v>7.6080349535239717</v>
      </c>
      <c r="I44" s="2">
        <f>SUM(I42:I43)</f>
        <v>3117703.5599999996</v>
      </c>
    </row>
    <row r="45" spans="1:11" x14ac:dyDescent="0.25">
      <c r="A45" s="4" t="s">
        <v>69</v>
      </c>
      <c r="B45" s="4" t="s">
        <v>70</v>
      </c>
      <c r="C45" s="8">
        <f>(C12+C13+C17+C31+C33+C34)*10/100</f>
        <v>311.24422300000003</v>
      </c>
      <c r="D45" s="8">
        <f>C45/$C$6</f>
        <v>69.047235397209235</v>
      </c>
      <c r="E45" s="8">
        <f>C45*I6</f>
        <v>59.136402370000006</v>
      </c>
      <c r="F45" s="8">
        <f>C45+E45</f>
        <v>370.38062537000002</v>
      </c>
      <c r="G45" s="8">
        <f>F45/$C$6</f>
        <v>82.166210122678976</v>
      </c>
    </row>
    <row r="46" spans="1:11" x14ac:dyDescent="0.25">
      <c r="A46" s="14" t="s">
        <v>71</v>
      </c>
      <c r="B46" s="14"/>
      <c r="C46" s="7">
        <f>C41+C44+C45</f>
        <v>385.34574216000004</v>
      </c>
      <c r="D46" s="7">
        <f>D41+D44+D45</f>
        <v>85.486110912438733</v>
      </c>
      <c r="E46" s="7">
        <f>E41+E44+E45</f>
        <v>66.699690570000001</v>
      </c>
      <c r="F46" s="7">
        <f>F41+F44+F45</f>
        <v>452.04543273000002</v>
      </c>
      <c r="G46" s="7">
        <f>G41+G44+G45</f>
        <v>100.28294534463252</v>
      </c>
    </row>
    <row r="47" spans="1:11" x14ac:dyDescent="0.25">
      <c r="A47" s="14" t="s">
        <v>72</v>
      </c>
      <c r="B47" s="14"/>
      <c r="C47" s="14"/>
      <c r="D47" s="14"/>
      <c r="E47" s="14"/>
      <c r="F47" s="14"/>
      <c r="G47" s="14"/>
    </row>
    <row r="48" spans="1:11" x14ac:dyDescent="0.25">
      <c r="A48" s="4" t="s">
        <v>73</v>
      </c>
      <c r="B48" s="4" t="s">
        <v>74</v>
      </c>
      <c r="C48" s="8">
        <v>0</v>
      </c>
      <c r="D48" s="8">
        <f>C48/$C$6</f>
        <v>0</v>
      </c>
      <c r="E48" s="8">
        <f>C48*I6</f>
        <v>0</v>
      </c>
      <c r="F48" s="8">
        <f>C48+E48</f>
        <v>0</v>
      </c>
      <c r="G48" s="8">
        <f>F48/$C$6</f>
        <v>0</v>
      </c>
    </row>
    <row r="49" spans="1:7" x14ac:dyDescent="0.25">
      <c r="A49" s="4" t="s">
        <v>75</v>
      </c>
      <c r="B49" s="4" t="s">
        <v>76</v>
      </c>
      <c r="C49" s="8">
        <v>0</v>
      </c>
      <c r="D49" s="8">
        <f>C49/$C$6</f>
        <v>0</v>
      </c>
      <c r="E49" s="8">
        <f>C49*I6</f>
        <v>0</v>
      </c>
      <c r="F49" s="8">
        <f>C49+E49</f>
        <v>0</v>
      </c>
      <c r="G49" s="8">
        <f>F49/$C$6</f>
        <v>0</v>
      </c>
    </row>
    <row r="50" spans="1:7" x14ac:dyDescent="0.25">
      <c r="A50" s="15" t="s">
        <v>77</v>
      </c>
      <c r="B50" s="15"/>
      <c r="C50" s="10">
        <f>C48+C49</f>
        <v>0</v>
      </c>
      <c r="D50" s="10">
        <f>D48+D49</f>
        <v>0</v>
      </c>
      <c r="E50" s="10">
        <f>E48+E49</f>
        <v>0</v>
      </c>
      <c r="F50" s="10">
        <f>F48+F49</f>
        <v>0</v>
      </c>
      <c r="G50" s="10">
        <f>G48+G49</f>
        <v>0</v>
      </c>
    </row>
    <row r="51" spans="1:7" x14ac:dyDescent="0.25">
      <c r="A51" s="15" t="s">
        <v>78</v>
      </c>
      <c r="B51" s="15"/>
      <c r="C51" s="10">
        <f>C14+C17+C31+C39+C46+C50</f>
        <v>3497.7879721600002</v>
      </c>
      <c r="D51" s="10">
        <f>D14+D17+D31+D39+D46+D50</f>
        <v>775.95846488453094</v>
      </c>
      <c r="E51" s="10">
        <f>E14+E17+E31+E39+E46+E50</f>
        <v>658.89598677000004</v>
      </c>
      <c r="F51" s="10">
        <f>F14+F17+F31+F39+F46+F50</f>
        <v>4156.6839589300007</v>
      </c>
      <c r="G51" s="10">
        <f>G14+G17+G31+G39+G46+G50</f>
        <v>922.12968008740609</v>
      </c>
    </row>
    <row r="52" spans="1:7" x14ac:dyDescent="0.25">
      <c r="A52" s="15" t="s">
        <v>79</v>
      </c>
      <c r="B52" s="15"/>
      <c r="C52" s="10">
        <f>C12+C13+C16+C33+C34+C42</f>
        <v>3117.7035599999999</v>
      </c>
      <c r="D52" s="10">
        <f>D12+D13+D33+D34+D42+D16</f>
        <v>691.63954122945188</v>
      </c>
      <c r="E52" s="10">
        <f>E12+E13+E33+E34+E42+E16</f>
        <v>592.36367640000003</v>
      </c>
      <c r="F52" s="10">
        <f>F12+F13+F33+F34+F42+F16</f>
        <v>3710.0672364000002</v>
      </c>
      <c r="G52" s="10">
        <f>G12+G13+G33+G34+G42+G16</f>
        <v>823.05105406304779</v>
      </c>
    </row>
    <row r="54" spans="1:7" ht="64.5" customHeight="1" x14ac:dyDescent="0.25">
      <c r="A54" s="16" t="s">
        <v>89</v>
      </c>
      <c r="B54" s="16"/>
      <c r="C54" s="16"/>
      <c r="D54" s="16"/>
      <c r="E54" s="16"/>
      <c r="F54" s="16"/>
    </row>
    <row r="57" spans="1:7" x14ac:dyDescent="0.25">
      <c r="B57" s="2" t="s">
        <v>80</v>
      </c>
      <c r="E57" s="13" t="s">
        <v>81</v>
      </c>
      <c r="F57" s="13"/>
      <c r="G57" s="13"/>
    </row>
    <row r="58" spans="1:7" x14ac:dyDescent="0.25">
      <c r="A58" s="13" t="s">
        <v>82</v>
      </c>
      <c r="B58" s="13"/>
      <c r="E58" s="13" t="s">
        <v>83</v>
      </c>
      <c r="F58" s="13"/>
      <c r="G58" s="13"/>
    </row>
    <row r="61" spans="1:7" x14ac:dyDescent="0.25">
      <c r="B61" s="13" t="s">
        <v>84</v>
      </c>
      <c r="C61" s="13"/>
      <c r="D61" s="13"/>
      <c r="E61" s="13" t="s">
        <v>85</v>
      </c>
      <c r="F61" s="13"/>
      <c r="G61" s="13"/>
    </row>
    <row r="62" spans="1:7" x14ac:dyDescent="0.25">
      <c r="B62" s="13" t="s">
        <v>90</v>
      </c>
      <c r="C62" s="13"/>
      <c r="D62" s="13"/>
      <c r="E62" s="13"/>
      <c r="F62" s="13"/>
      <c r="G62" s="13"/>
    </row>
  </sheetData>
  <mergeCells count="30">
    <mergeCell ref="A2:G2"/>
    <mergeCell ref="A3:G3"/>
    <mergeCell ref="A4:G4"/>
    <mergeCell ref="A6:B6"/>
    <mergeCell ref="A8:A9"/>
    <mergeCell ref="B8:B9"/>
    <mergeCell ref="C8:D8"/>
    <mergeCell ref="F8:G8"/>
    <mergeCell ref="A50:B50"/>
    <mergeCell ref="A10:G10"/>
    <mergeCell ref="A14:B14"/>
    <mergeCell ref="A15:G15"/>
    <mergeCell ref="A17:B17"/>
    <mergeCell ref="A18:G18"/>
    <mergeCell ref="A31:B31"/>
    <mergeCell ref="A32:G32"/>
    <mergeCell ref="A39:B39"/>
    <mergeCell ref="A40:G40"/>
    <mergeCell ref="A46:B46"/>
    <mergeCell ref="A47:G47"/>
    <mergeCell ref="B61:D61"/>
    <mergeCell ref="E61:G61"/>
    <mergeCell ref="B62:D62"/>
    <mergeCell ref="E62:G62"/>
    <mergeCell ref="A51:B51"/>
    <mergeCell ref="A52:B52"/>
    <mergeCell ref="A54:F54"/>
    <mergeCell ref="E57:G57"/>
    <mergeCell ref="A58:B58"/>
    <mergeCell ref="E58:G58"/>
  </mergeCells>
  <pageMargins left="0.7" right="0.7" top="0.75" bottom="0.75" header="0.3" footer="0.3"/>
  <pageSetup paperSize="9" scale="61" orientation="portrait" r:id="rId1"/>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2</vt:i4>
      </vt:variant>
      <vt:variant>
        <vt:lpstr>Zone denumite</vt:lpstr>
      </vt:variant>
      <vt:variant>
        <vt:i4>2</vt:i4>
      </vt:variant>
    </vt:vector>
  </HeadingPairs>
  <TitlesOfParts>
    <vt:vector size="4" baseType="lpstr">
      <vt:lpstr>Of constr</vt:lpstr>
      <vt:lpstr>act HG114</vt:lpstr>
      <vt:lpstr>'act HG114'!Zona_de_imprimat</vt:lpstr>
      <vt:lpstr>'Of constr'!Zona_de_imprimat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2019-05-15T10:26:24Z</dcterms:modified>
</cp:coreProperties>
</file>